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4470" windowWidth="15420" windowHeight="3150" tabRatio="855" firstSheet="4" activeTab="4"/>
  </bookViews>
  <sheets>
    <sheet name="LEGENDA" sheetId="1" r:id="rId1"/>
    <sheet name="MAPA trimestral ( 1 ) de 2016" sheetId="2" r:id="rId2"/>
    <sheet name="MAPA trimestral ( 2 ) de 2016" sheetId="3" r:id="rId3"/>
    <sheet name="MAPA trimestral (3) de 2016" sheetId="4" r:id="rId4"/>
    <sheet name="CONSOLIDADO 31-12-2017" sheetId="5" r:id="rId5"/>
    <sheet name="MAPA Trimestral (2) de 2017" sheetId="6" r:id="rId6"/>
    <sheet name="MAPA Trimestral (3) de 2017" sheetId="7" r:id="rId7"/>
    <sheet name="MAPA Trimestral (4) de 2017" sheetId="8" r:id="rId8"/>
    <sheet name="REVIT. RUA P. DO DISTRITO SAUÉ" sheetId="9" r:id="rId9"/>
    <sheet name="VANDICK GUERRA" sheetId="10" r:id="rId10"/>
    <sheet name="REF. E AMPLIAÇÃO DA UBS OITIZEI" sheetId="11" r:id="rId11"/>
    <sheet name=" PAVIMENTAÇÃO TP. 0052017" sheetId="12" r:id="rId12"/>
    <sheet name="PAUBRASIL 2017" sheetId="13" r:id="rId13"/>
    <sheet name="VALORES PAGOS DE 2016 DAS OBRAS" sheetId="14" r:id="rId14"/>
    <sheet name="VALORES PAGOS DE 2017 DAS OBRAS" sheetId="15" r:id="rId15"/>
    <sheet name="DIVERSOS" sheetId="16" r:id="rId16"/>
    <sheet name="DRENAGEM RUA DA LINHA SA. ANDRÉ" sheetId="17" r:id="rId17"/>
    <sheet name="IMPLA. DE DREN. RUA DA FLORESTA" sheetId="18" r:id="rId18"/>
    <sheet name="PAVIM. EM DIVERSAS RUAS DA CIDA" sheetId="19" r:id="rId19"/>
    <sheet name="PAVIMEN. DA ESC. MUNDO MÁGICO" sheetId="20" r:id="rId20"/>
    <sheet name="REFORMA DA ESCOLA MUNDO MÁGICO" sheetId="21" r:id="rId21"/>
    <sheet name="PLANILHA OBRA DA PREFEITURA" sheetId="22" r:id="rId22"/>
    <sheet name="ESTRELA DO MAR" sheetId="23" r:id="rId23"/>
    <sheet name="PLANILHA OBRA DO AMÀLIA" sheetId="24" r:id="rId24"/>
    <sheet name="PLANILHA OBRA DO HOSPITAL" sheetId="25" r:id="rId25"/>
    <sheet name="PLANILHA DA USB ESTRELA DO MAR" sheetId="26" r:id="rId26"/>
    <sheet name="PLANILHA DO RINALDO" sheetId="27" r:id="rId27"/>
    <sheet name="ESTÁDIO DE FUTEBOL" sheetId="28" r:id="rId28"/>
    <sheet name="OBRA PRAÇA JUVENTUDE" sheetId="29" r:id="rId29"/>
  </sheets>
  <definedNames/>
  <calcPr fullCalcOnLoad="1"/>
</workbook>
</file>

<file path=xl/sharedStrings.xml><?xml version="1.0" encoding="utf-8"?>
<sst xmlns="http://schemas.openxmlformats.org/spreadsheetml/2006/main" count="1269" uniqueCount="399">
  <si>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</si>
  <si>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</si>
  <si>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</si>
  <si>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</si>
  <si>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</si>
  <si>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</si>
  <si>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</si>
  <si>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</si>
  <si>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</si>
  <si>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</si>
  <si>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</si>
  <si>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</si>
  <si>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(12)</t>
  </si>
  <si>
    <t>OBRA OU SERVIÇO</t>
  </si>
  <si>
    <t>DESPESAS NO EXERCÍCIO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</si>
  <si>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</si>
  <si>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</si>
  <si>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</si>
  <si>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</si>
  <si>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</si>
  <si>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</si>
  <si>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</si>
  <si>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</si>
  <si>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</si>
  <si>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</si>
  <si>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</si>
  <si>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</si>
  <si>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</si>
  <si>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</si>
  <si>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</si>
  <si>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</si>
  <si>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</si>
  <si>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r>
      <t xml:space="preserve">UNIDADE: </t>
    </r>
    <r>
      <rPr>
        <sz val="10"/>
        <rFont val="Arial"/>
        <family val="2"/>
      </rPr>
      <t>(1)</t>
    </r>
  </si>
  <si>
    <r>
      <t xml:space="preserve">UNIDADE ORÇAMENTÁRIA: </t>
    </r>
    <r>
      <rPr>
        <sz val="10"/>
        <rFont val="Arial"/>
        <family val="2"/>
      </rPr>
      <t>(3)</t>
    </r>
  </si>
  <si>
    <r>
      <t xml:space="preserve">EXERCÍCIO: </t>
    </r>
    <r>
      <rPr>
        <sz val="10"/>
        <rFont val="Arial"/>
        <family val="2"/>
      </rPr>
      <t>(2)</t>
    </r>
  </si>
  <si>
    <t>(21)</t>
  </si>
  <si>
    <t>(22)</t>
  </si>
  <si>
    <t>(23)</t>
  </si>
  <si>
    <t>CONTRAPARTIDA (R$)</t>
  </si>
  <si>
    <t>REPASSE
(R$)</t>
  </si>
  <si>
    <t>ADITIVO</t>
  </si>
  <si>
    <t>PRAZO</t>
  </si>
  <si>
    <t>DATA CONCLUSÃO / PARALISAÇÃO</t>
  </si>
  <si>
    <t>PRAZO ADITADO</t>
  </si>
  <si>
    <t>VALOR ADITADO ACUMULADO (R$)</t>
  </si>
  <si>
    <t>VALOR PAGO ACUMULADO NO PERÍODO (R$)</t>
  </si>
  <si>
    <t>IDENTIFICAÇÃO DA OBRA, SERVIÇO OU AQUISIÇÃO</t>
  </si>
  <si>
    <t>CNPJ/CPF</t>
  </si>
  <si>
    <t>CONTRATADO</t>
  </si>
  <si>
    <t>(25)</t>
  </si>
  <si>
    <t>(24)</t>
  </si>
  <si>
    <t>44.90.51</t>
  </si>
  <si>
    <t>SECRETARIA DE FINANÇAS</t>
  </si>
  <si>
    <t>EM ANDAMENTO</t>
  </si>
  <si>
    <t>90 DIAS</t>
  </si>
  <si>
    <t>S/N</t>
  </si>
  <si>
    <t>17.772.572/0001-91</t>
  </si>
  <si>
    <t>CONSTRUÇÃO DO PRÉDIO DA PREFEITURA</t>
  </si>
  <si>
    <t>TOMADA DE PREÇO  N:005/2014</t>
  </si>
  <si>
    <t>02.421.300/0001-70</t>
  </si>
  <si>
    <t>F.C. CONSTRUÇÕES E SINALIZAÇÃO LTDA</t>
  </si>
  <si>
    <t>180 DIAS</t>
  </si>
  <si>
    <t>954.566,00</t>
  </si>
  <si>
    <t>10/09/2014</t>
  </si>
  <si>
    <t>10/03/2015</t>
  </si>
  <si>
    <t>GOVERNO DO ESTADO-FEM-SEPLAG</t>
  </si>
  <si>
    <t>905.659,86</t>
  </si>
  <si>
    <t>193.959,45</t>
  </si>
  <si>
    <t>167/14</t>
  </si>
  <si>
    <t>PAGO EM 2014</t>
  </si>
  <si>
    <t>MEDIDO EM 2014</t>
  </si>
  <si>
    <t>PAGO EM 2015</t>
  </si>
  <si>
    <t>MEDIDO EM  2014</t>
  </si>
  <si>
    <t>MEDIDO EM 2015</t>
  </si>
  <si>
    <t>valor contrato</t>
  </si>
  <si>
    <t>valor aditado</t>
  </si>
  <si>
    <t>acumulado</t>
  </si>
  <si>
    <t>OBRA DO AMÁLIA MACÁRIO</t>
  </si>
  <si>
    <t>PERÍODO DE 01/01/2015 A 01/03/2015</t>
  </si>
  <si>
    <t>PERÍODO DE 01/04/2015 A 01/06/2015</t>
  </si>
  <si>
    <t>TOTAL PAGO</t>
  </si>
  <si>
    <t>TOTAL MEDIDO</t>
  </si>
  <si>
    <t>OBRA DA PREFEITURA</t>
  </si>
  <si>
    <t>PAGO EM 2016</t>
  </si>
  <si>
    <t>MEDIDO EM 2016</t>
  </si>
  <si>
    <t>total pago de 2014 até 2015</t>
  </si>
  <si>
    <t>TOTAL 2015</t>
  </si>
  <si>
    <t>TOTAL MEDIDO ATÉ O BOLETIM 17</t>
  </si>
  <si>
    <t>OBRA DO HOSPITAL</t>
  </si>
  <si>
    <t>TOTAL pago até 2015</t>
  </si>
  <si>
    <t>TOTAL medido até 2015</t>
  </si>
  <si>
    <t>total</t>
  </si>
  <si>
    <t>aditivos</t>
  </si>
  <si>
    <t>total final pago</t>
  </si>
  <si>
    <t>total final medido</t>
  </si>
  <si>
    <t>LEGENDA:</t>
  </si>
  <si>
    <t>(*)</t>
  </si>
  <si>
    <t>Preenchimento obrigatório por toda Unidade que execute Obras ou Serviços de Engenharia;</t>
  </si>
  <si>
    <t>(1)</t>
  </si>
  <si>
    <t>Unidade Gestora (Prefeituras, Secretarias Municipais, Empresas Públicas, Autarquias etc.);</t>
  </si>
  <si>
    <t>(2)</t>
  </si>
  <si>
    <t>Exercício Financeiro;</t>
  </si>
  <si>
    <t>(3)</t>
  </si>
  <si>
    <t>Órgão ou entidade com competência para autorizar despesas ou empenhar;</t>
  </si>
  <si>
    <t>(4)</t>
  </si>
  <si>
    <t>Período a que se referem as informações;</t>
  </si>
  <si>
    <t>Número da licitação em série anual. Inserir antes do número a referência da modalidade da licitação (Concorrência-CC; Tomada de Preços-TP; Convite-CV; na hipótese de ocorrência de Dispensa de icitação-DP ou Inexigibilidade-IN) e após o número (três dígitos), a referência ao ano (quatro dígitos) da licitação/dispensa/inexigibilidade. Exemplos: CC010/2005 (Concorrência de número 10 ocorrida em 2005), DP011/2004 (Dispensa de licitação de número 11 ocorrida em 2004);</t>
  </si>
  <si>
    <t>Identificação, de forma clara e concisa, da obra, serviço (material, mão-de-obra, equipamentos) ou aquisição de materiais. Deverão estar relacionadas todas as obras e serviços de engenharia realizados no exercício, de forma direta ou indireta, incluídos os serviços relativos a limpeza urbana, assessorias técnicas, iluminação pública;</t>
  </si>
  <si>
    <t>Nº do Covênio (se houver);</t>
  </si>
  <si>
    <t>Nome do órgão Concedente. Exemplos: Ministério da Educação, Secretaria de Infra-estrutura do Governo do Estado;</t>
  </si>
  <si>
    <t>Valor do repasse;</t>
  </si>
  <si>
    <t>Valor da contrapartida</t>
  </si>
  <si>
    <t>CNPJ da empresa contratada para execução dos serviços;</t>
  </si>
  <si>
    <t>Razão Social da empresa contratada para execução dos serviços;</t>
  </si>
  <si>
    <t>Número do contrato e a referência ao ano da contratação.  Exemplo: 15/2004 (contrato de número 15 do ano de 2004);</t>
  </si>
  <si>
    <r>
      <t>Data da Ordem de Serviço ou</t>
    </r>
    <r>
      <rPr>
        <sz val="10"/>
        <color indexed="8"/>
        <rFont val="Arial"/>
        <family val="2"/>
      </rPr>
      <t xml:space="preserve"> do efetivo início da obra;</t>
    </r>
  </si>
  <si>
    <t>Prazo previsto no termo de contrato, ou documento equivalente, para execução das obras e serviços;</t>
  </si>
  <si>
    <t>Valor contratado para execução da obra/serviço;</t>
  </si>
  <si>
    <t>No caso de obras/serviços concluídos/paralisados deverá ser informada a data de conclusão/paralisação;</t>
  </si>
  <si>
    <t>Prazo total aditado (considerando todos os aditivos de prazo para a obra/serviço);</t>
  </si>
  <si>
    <t>Valor aditado acumulado (somatório de todos os aditivos para a obra/serviço);</t>
  </si>
  <si>
    <t>Codificação das despesas conforme portaria 163/2001 da STN e da SOF. Exemplos: 4.4.90.51 (Obras); 3.3.90.39 (Limpeza Urbana);</t>
  </si>
  <si>
    <t>Somatório dos boletins de medição, relativos aos serviços executados no exercício (despesas orçamentárias e extra-orçamentárias/restos a pagar);</t>
  </si>
  <si>
    <t>Somatório dos valores pagos no período, relativos à obra/serviços (despesas orçamentárias e extra-orçamentárias/restos a pagar);</t>
  </si>
  <si>
    <t>Somatório dos valores pagos no exercício, relativos à obra/serviços (despesas orçamentárias e extra-orçamentárias/restos a pagar);</t>
  </si>
  <si>
    <r>
      <t>(24</t>
    </r>
    <r>
      <rPr>
        <b/>
        <u val="single"/>
        <sz val="10"/>
        <color indexed="8"/>
        <rFont val="Arial"/>
        <family val="2"/>
      </rPr>
      <t>)</t>
    </r>
  </si>
  <si>
    <t>Somatório dos valores pagos no transcorrer da obra/serviço desde o seu início (despesas orçamentárias e extra-orçamentárias/restos a pagar);</t>
  </si>
  <si>
    <t>Situação que se encontra a obra ou serviço: em andamento, concluída, paralisada (assim denominada a obra não concluída e paralisada quando: há previsão de reinício e não houve distrato contratual) ou inacabada (assim denominada a obra não concluída e paralisada quando (e/ou): não há previsão de reinício; já houve distrato; contrato já encerrado).  Obras paralisadas ou inacabadas deverão constar da relação mesmo que não tenham despesas no exercício;</t>
  </si>
  <si>
    <t>(26)</t>
  </si>
  <si>
    <t>Deverá ser colocado o nome legível, o CPF e o cargo/função do Responsável pelo preenchimento da ficha;</t>
  </si>
  <si>
    <t>(27)</t>
  </si>
  <si>
    <t>Deverá ser colocado o nome legível, o CPF e o cargo/função do Responsável pela unidade definida no campo (1);</t>
  </si>
  <si>
    <t>(28)</t>
  </si>
  <si>
    <t>Deverá ser colocado o nome legível, o CPF e o cargo/função do Ordenador de Despesa (Prefeitos, Secretários, etc.).</t>
  </si>
  <si>
    <t>OBRA DA UBS ESTRELA DO MAR</t>
  </si>
  <si>
    <t xml:space="preserve">Resumo do valor aditado=  R$ </t>
  </si>
  <si>
    <t xml:space="preserve">Resumo do aditivo de prazo= </t>
  </si>
  <si>
    <t>Hospital</t>
  </si>
  <si>
    <t>aditivo de prazo</t>
  </si>
  <si>
    <t>aditivo de valor</t>
  </si>
  <si>
    <t>90  dias  08/09/2015</t>
  </si>
  <si>
    <t>180  dias  05/03/2015</t>
  </si>
  <si>
    <t xml:space="preserve">90  dias    03/12/2015  </t>
  </si>
  <si>
    <t>177.651,55   05/03/2015</t>
  </si>
  <si>
    <t>29.125,98    04/11/2015</t>
  </si>
  <si>
    <t>360 DIAS</t>
  </si>
  <si>
    <t>MEDIDO</t>
  </si>
  <si>
    <t>PREFEITURA MUNICIPAL DE TAMANDARÉ</t>
  </si>
  <si>
    <t>2016</t>
  </si>
  <si>
    <t>ESCOLA RINALDO SILVA DE OLIVEIRA</t>
  </si>
  <si>
    <t>RECURSO PRÓPRIO</t>
  </si>
  <si>
    <t>22/10/2016</t>
  </si>
  <si>
    <t>300 DIAS</t>
  </si>
  <si>
    <t>22/12/2016</t>
  </si>
  <si>
    <t>CARVALHO PONTES ENGENHARIA LTDA - EPP</t>
  </si>
  <si>
    <t>CONCORRÊNCIA 001/2015</t>
  </si>
  <si>
    <t>OBRA DA ESCOLA RINALDO</t>
  </si>
  <si>
    <t>PERÍODO DE 01/04/2015 A 30/06/2015</t>
  </si>
  <si>
    <t>PERÍODO DE 01/07/2015 A 30/09/2015</t>
  </si>
  <si>
    <t>PERÍODO DE 01/01/2015 A 30/03/2015</t>
  </si>
  <si>
    <t>PERÍODO DE 01/10/2015 A 30/12/2015</t>
  </si>
  <si>
    <t>Período   01/01/2016 a 30/03/2016</t>
  </si>
  <si>
    <t>PERIODO 01/01/2016 A 30/03/2016</t>
  </si>
  <si>
    <t>PERIODO 01/04/2016 A 30/06/2016</t>
  </si>
  <si>
    <t>CONVITE                         N° 002/2016</t>
  </si>
  <si>
    <t>REFORMA DA ESCOLA MUNDO MÁGICO</t>
  </si>
  <si>
    <t>37.801,00</t>
  </si>
  <si>
    <t>145.882.934-00</t>
  </si>
  <si>
    <t>CONSTRUTORA  R.  SILVA  LTDA - ME</t>
  </si>
  <si>
    <t>24/03/2016</t>
  </si>
  <si>
    <t>24/06/2016</t>
  </si>
  <si>
    <t>CONCLUIDO</t>
  </si>
  <si>
    <t>OBRA DA PRAÇA DA JUVENTUDE</t>
  </si>
  <si>
    <t>PAGO A PRIMEIRA EMPRESA  F.L.V SERVIÇOS DE ENGENHARIA LTDA.</t>
  </si>
  <si>
    <t>DIVERSOS</t>
  </si>
  <si>
    <t>referente a aquisição de materiais para reposição de calçamento da ladeira do oitizeiro</t>
  </si>
  <si>
    <t>referente a aquisição de materiais para recuperação do calçamento da entrada da vila saué</t>
  </si>
  <si>
    <t>referente a aquisição de materiais para reposição de calçamento no centro da cidade</t>
  </si>
  <si>
    <t>referente a aquisição de pó de pedra para reposição de calçamento na rua da floresta no distrito de saué</t>
  </si>
  <si>
    <r>
      <t xml:space="preserve">UNIDADE: </t>
    </r>
    <r>
      <rPr>
        <sz val="11"/>
        <rFont val="Arial"/>
        <family val="2"/>
      </rPr>
      <t>(1)</t>
    </r>
  </si>
  <si>
    <r>
      <t xml:space="preserve">EXERCÍCIO: </t>
    </r>
    <r>
      <rPr>
        <sz val="11"/>
        <rFont val="Arial"/>
        <family val="2"/>
      </rPr>
      <t>(2)</t>
    </r>
  </si>
  <si>
    <r>
      <t xml:space="preserve">UNIDADE ORÇAMENTÁRIA: </t>
    </r>
    <r>
      <rPr>
        <sz val="11"/>
        <rFont val="Arial"/>
        <family val="2"/>
      </rPr>
      <t>(3)</t>
    </r>
  </si>
  <si>
    <t>BM 18 ULTIMO</t>
  </si>
  <si>
    <t>Período   01/04/2016 a 31/06/2016</t>
  </si>
  <si>
    <t>PAVIMENTAÇÃO EM PARALELEPIPEDO EM DIVERSAS RUAS DA CIDADE DE TAMANDARE</t>
  </si>
  <si>
    <t>geral</t>
  </si>
  <si>
    <t>Geral</t>
  </si>
  <si>
    <t>TOMADA DE PREÇO 001/2016</t>
  </si>
  <si>
    <t>GOVERNO DO ESTADO</t>
  </si>
  <si>
    <t>120 DIAS</t>
  </si>
  <si>
    <t>04/05/2016</t>
  </si>
  <si>
    <t>04/09/2016</t>
  </si>
  <si>
    <t>CONSTRUTORA PILARTEX LTDA-ME</t>
  </si>
  <si>
    <t>10.324.550/0001-10</t>
  </si>
  <si>
    <t>37.801,01</t>
  </si>
  <si>
    <t>37.801,02</t>
  </si>
  <si>
    <t>37.801,03</t>
  </si>
  <si>
    <t>CONVITE Nº 010/2015</t>
  </si>
  <si>
    <t>DRENAGEM DA RUA DA FLORESTA DO DISTRITO DE SAUÉ</t>
  </si>
  <si>
    <t>G&amp;G CONSTRUTORA LTDA-ME</t>
  </si>
  <si>
    <t>11.054.096/0001-97</t>
  </si>
  <si>
    <t>17/09/2015</t>
  </si>
  <si>
    <t>17/12/2015</t>
  </si>
  <si>
    <t>PERÍODO DE 01/04/2016 A 31/06/2016</t>
  </si>
  <si>
    <t>ok, nota/ ordem de pag. / comprovante</t>
  </si>
  <si>
    <t>ok,nota/ ordem depag. / comprovante</t>
  </si>
  <si>
    <t>obs:  R$   78.948,22</t>
  </si>
  <si>
    <t>Período   01/07/2016 a 31/09/2016</t>
  </si>
  <si>
    <t>PERIODO 01/07/2016 A 30/09/2016</t>
  </si>
  <si>
    <t>concorrência 001/2015</t>
  </si>
  <si>
    <t>REQUALIFICAÇÃO DA PRAÇA DA ESTRELA DO MAR</t>
  </si>
  <si>
    <r>
      <rPr>
        <sz val="20"/>
        <rFont val="Times New Roman"/>
        <family val="1"/>
      </rPr>
      <t>C</t>
    </r>
    <r>
      <rPr>
        <b/>
        <sz val="20"/>
        <rFont val="Times New Roman"/>
        <family val="1"/>
      </rPr>
      <t>ONCORRÊNCIA 003/2016</t>
    </r>
  </si>
  <si>
    <t>PAVIMENTAÇÃO EM PARALELEPIPEDO EM DIVERSAS RUAS DA CIDADE</t>
  </si>
  <si>
    <t>CONCORRÊNCIA 003/2016</t>
  </si>
  <si>
    <t>ESTÁDIO DE FUTEBOL</t>
  </si>
  <si>
    <t>TOMADA DE PREÇO 002/2016</t>
  </si>
  <si>
    <t>14/09/2016.</t>
  </si>
  <si>
    <t xml:space="preserve">                                                                          </t>
  </si>
  <si>
    <t>EXECUÇÃO DE SERVIÇOS DE DRENAGEM DA RUA DA LINHA NO DISTRITO DE  SAUÉ (SANTO ANDRÉ)</t>
  </si>
  <si>
    <t>CONVITE: 008/2016</t>
  </si>
  <si>
    <t>CONVITE: 002/2016</t>
  </si>
  <si>
    <t>TOMADA DE PREÇO 003/2016</t>
  </si>
  <si>
    <t>PERÍODO DE 01/07/2016 A 31/09/2016</t>
  </si>
  <si>
    <t>UNIDADE: (1)</t>
  </si>
  <si>
    <t>EXERCÍCIO: (2)</t>
  </si>
  <si>
    <t>UNIDADE ORÇAMENTÁRIA: (3)</t>
  </si>
  <si>
    <t>REVITALIZAÇÃO DA RUA PRINCIPAL DO DISTRITO DE SAUÉ</t>
  </si>
  <si>
    <t>DRENAGEM DA RUA DA LINHA DE SANTO ANDRÉ</t>
  </si>
  <si>
    <t>IMPLANTAÇÃO DE DRENAGEM NA RUA DA FLORESTA NO DISTRITO DE SAUÉ</t>
  </si>
  <si>
    <t>TOMADA DE PREÇO Nº 003/2016</t>
  </si>
  <si>
    <t>TOMADA DE PREÇO Nº 001/2016</t>
  </si>
  <si>
    <t>CONVITE Nº 008/2016</t>
  </si>
  <si>
    <t>HÉLIO JOSÉ DE SOUZA CONSTRUÇÕES EIRELI-ME</t>
  </si>
  <si>
    <t>04.921.981/0001-60</t>
  </si>
  <si>
    <t>22/08/2016</t>
  </si>
  <si>
    <t>G E G CONSTRUTORA LTDA-ME</t>
  </si>
  <si>
    <t>17/09/2016</t>
  </si>
  <si>
    <t>17/12/2016</t>
  </si>
  <si>
    <t>09.053.050/0001-01</t>
  </si>
  <si>
    <t>ANDRADE PONTES ENGENHARIA E COMÉRCIO LTDA</t>
  </si>
  <si>
    <t>23/06/2016</t>
  </si>
  <si>
    <t>367.142,74</t>
  </si>
  <si>
    <t>23/12/2016</t>
  </si>
  <si>
    <t>GOVERNO DO ESTADO DE PERNAMBUCO - FEM</t>
  </si>
  <si>
    <t>391.493,24</t>
  </si>
  <si>
    <t>obra concluida</t>
  </si>
  <si>
    <t>obra em andamento</t>
  </si>
  <si>
    <t>obras concluidas</t>
  </si>
  <si>
    <t>tomada de preço: 001/2016</t>
  </si>
  <si>
    <t>obs: rua do mundo mágico</t>
  </si>
  <si>
    <t>aditivos:</t>
  </si>
  <si>
    <t>PLANTAÇÃO DE DRENAGEM DA RUA DA FLORESTA</t>
  </si>
  <si>
    <t>CONVITE: 010/2015</t>
  </si>
  <si>
    <t>PERIODO 01/10/2016 A 30/12/2016</t>
  </si>
  <si>
    <t>OBRA EM ANDAMENTO</t>
  </si>
  <si>
    <t>PAVIMENTAÇÃO EM PARALELEPIPEDO EM DIVERSAS RUAS DA CIDADE DE TAMANDARÉ (ESCOLA MUNDO MÁGICO)</t>
  </si>
  <si>
    <t>GERAL</t>
  </si>
  <si>
    <t>BM não pago OBS:</t>
  </si>
  <si>
    <t>reequilíbrio econômico</t>
  </si>
  <si>
    <t>obs: valores lançados com os reequilíbrios econômicos</t>
  </si>
  <si>
    <t>medido acumulado</t>
  </si>
  <si>
    <t xml:space="preserve">medido </t>
  </si>
  <si>
    <t>medido</t>
  </si>
  <si>
    <t>PERIODO 01/01/2017 A 30/03/2017</t>
  </si>
  <si>
    <t>final</t>
  </si>
  <si>
    <t>2017</t>
  </si>
  <si>
    <t>PERÍODO REFERENCIAL: (1)</t>
  </si>
  <si>
    <t>PROCESSO LICITATÓRIO Nº 022/2016</t>
  </si>
  <si>
    <t xml:space="preserve">MANUTENÇÃO PREDIAL PREVENTIVA E CORRETIVA, PEQUENAS REFORMAS </t>
  </si>
  <si>
    <t>PAUBRASIL COMÉRCIO E CONSTRUTORA LTDA-ME</t>
  </si>
  <si>
    <t>12 MESES</t>
  </si>
  <si>
    <t>1.300,000,00</t>
  </si>
  <si>
    <t>PERÍODO REFERENCIAL: (3)</t>
  </si>
  <si>
    <r>
      <t xml:space="preserve">PERÍODO REFERENCIAL: </t>
    </r>
    <r>
      <rPr>
        <sz val="11"/>
        <rFont val="Arial"/>
        <family val="2"/>
      </rPr>
      <t>(1)</t>
    </r>
  </si>
  <si>
    <r>
      <t xml:space="preserve">PERÍODO REFERENCIAL: </t>
    </r>
    <r>
      <rPr>
        <sz val="10"/>
        <rFont val="Arial"/>
        <family val="2"/>
      </rPr>
      <t>(2)</t>
    </r>
  </si>
  <si>
    <t>30 DIAS</t>
  </si>
  <si>
    <t>ADITIVOS</t>
  </si>
  <si>
    <t>23.198.833/0001-04</t>
  </si>
  <si>
    <t>Período   01/04/2017 a 31/06/2017</t>
  </si>
  <si>
    <t>contrato</t>
  </si>
  <si>
    <t>pg</t>
  </si>
  <si>
    <t>total final</t>
  </si>
  <si>
    <t>OBS;</t>
  </si>
  <si>
    <t>NÃO TENHO COMPROVANTE</t>
  </si>
  <si>
    <t>ESCOLA RINALDO 2016</t>
  </si>
  <si>
    <t>ESTRELA DO MAR 2016</t>
  </si>
  <si>
    <t>REVITALIZAÇÃO DO DIS. DE SAUÉ 2016</t>
  </si>
  <si>
    <t>TP: 003/2016</t>
  </si>
  <si>
    <t>CONCORRENCIA : 003/2016</t>
  </si>
  <si>
    <t>PAVIMENTAÇÃO EM DIVERSAS RUAS DA CIDADE 2016</t>
  </si>
  <si>
    <t>CONCORRENCIA 001/2015</t>
  </si>
  <si>
    <t>CONCORRENCIA 003/2016</t>
  </si>
  <si>
    <t>PAVIMENTAÇÃO DO MUNDO MÁGICO 2016</t>
  </si>
  <si>
    <t>PROCESSO: 001/2016</t>
  </si>
  <si>
    <t>LICITAÇÃO: 002/2016</t>
  </si>
  <si>
    <t>REFORMA DO CENTRO DE ARTESANATO</t>
  </si>
  <si>
    <t>LICITAÇÃO: 003/2014</t>
  </si>
  <si>
    <t>REQUALIFICAÇÃO DA PRAÇA ZÉ DE BÓ 2016</t>
  </si>
  <si>
    <t>LICITAÇÃO: 001/2015</t>
  </si>
  <si>
    <t>AQUISIÇÃO DE MATERIAIS PARA REPOSIÇÃO DE CALÇAMENTO EM DIVERSAS VIAS DO MUNICÍPIO 2016</t>
  </si>
  <si>
    <t>REPOSIÇÃO DE CALÇAMENTO DANIFICADO DEVIDO A CONSTRUÇÃO DE UMA TUBULAÇÃO DE ÁGUA PLUVIAL</t>
  </si>
  <si>
    <t>AQUISIÇÃO DE MATERIAIS PARA REPOSIÇÃO DE CALÇAMENTO NA AV. JOSÉ BEZERRA SOBRINHO 2016</t>
  </si>
  <si>
    <t>REPOSIÇÃO DE CALÇAMENTO - SEDE 2016</t>
  </si>
  <si>
    <t>AQUISIÇÃO DE MATERIAIS PARA REPOSIÇÃO DE CALÇAMENTO DA LADEIRA DO OITIZEIRO 2016</t>
  </si>
  <si>
    <t>AQUISIÇÃO DE MATERIAIS PARA REPOSIÇÃO DE CALÇAMENTO</t>
  </si>
  <si>
    <t>351.00</t>
  </si>
  <si>
    <t>220.00</t>
  </si>
  <si>
    <t>252.00</t>
  </si>
  <si>
    <t>720.00</t>
  </si>
  <si>
    <t>609.00</t>
  </si>
  <si>
    <t>LICITAÇÃO: 008/2016</t>
  </si>
  <si>
    <t>DRENAGEM DA RUA DA LINHA DO DISTRITO DE SAUÉ 2016</t>
  </si>
  <si>
    <t>AQUISIÇÃO DE MATERIAIS PARA REPOSIÇÃO DE CALÇAMENTO NO CENTRO DA CIDADE 2016</t>
  </si>
  <si>
    <t>48.00</t>
  </si>
  <si>
    <t>AQUISIÇÃO DE MATERIAIS PARA RECUPERAÇÃO DE CALÇAMENTO DO DA VILA SAUÉ 2016</t>
  </si>
  <si>
    <t>750.00</t>
  </si>
  <si>
    <t>LICITAÇÃO: 004/2016</t>
  </si>
  <si>
    <t>REFERENTE AOS SERVIÇOS DE INSTALAÇÃO , LETREIRO E BRASÃO PARA A NOVA SEDE DA PREFEITURA 2016</t>
  </si>
  <si>
    <t>REFERENTE A AQUISIÇÃO DE PÓ DE PEDRA PARA REPOSIÇÃO DE CALÇAMENTO NA RUA DA FLORESTA NO DIDTRITO DE SAUÉ 20165</t>
  </si>
  <si>
    <t>concluido</t>
  </si>
  <si>
    <t>PG</t>
  </si>
  <si>
    <t>VALOR FINAL DA PLANILHA</t>
  </si>
  <si>
    <t>CONCLUIDA</t>
  </si>
  <si>
    <t>REVITALIZAÇÃO DA RUA PRINCIPAL DO DISTRITO DE SAUÉ-2017</t>
  </si>
  <si>
    <t>PAU BRASIL</t>
  </si>
  <si>
    <t>BM 01 Engenho Canoinha</t>
  </si>
  <si>
    <t>BM 01 Engenho Coqueiro</t>
  </si>
  <si>
    <t>BM 02 Engenho Coqueiro</t>
  </si>
  <si>
    <t>PERÍODO 01/01/2017 À 30/03/2017</t>
  </si>
  <si>
    <t>BM 01 Escola Amaro Ferreira Miranda</t>
  </si>
  <si>
    <t>BM 02 Escola Luiz Bezerra</t>
  </si>
  <si>
    <t>BM 01 Escola Luiz Bezerra</t>
  </si>
  <si>
    <t>BM 01 Manutenção do Hospital</t>
  </si>
  <si>
    <t>BM 01 Escola Dr. Francisco Romano de Brito</t>
  </si>
  <si>
    <t>BM 01 Escola Gilzira Francisco de Lima</t>
  </si>
  <si>
    <t>BM 01 Escola Coronel Othon</t>
  </si>
  <si>
    <t xml:space="preserve">BM 01 Manutenção do Centro de Convevência Santo André </t>
  </si>
  <si>
    <t>BM 02 Manutenção da Escola Amaro Ferreira de Miranda</t>
  </si>
  <si>
    <t>BM 01 Manutenção da Calçada da Escola  Rinaldo</t>
  </si>
  <si>
    <t>BM 01 Manutenção da Escola Almirante Tamandaré</t>
  </si>
  <si>
    <t>PERÍODO 01/04/2017 À 30/06/2017</t>
  </si>
  <si>
    <t>BM 01 Manutenção da Escola Santo Antônio de Duas Bocas</t>
  </si>
  <si>
    <t>BM 01 Manutenção da USB de Duas Bocas</t>
  </si>
  <si>
    <t>BM 01 Manutenção do Pátio da Feira</t>
  </si>
  <si>
    <t xml:space="preserve">BM 01 Manutenção da Escola Municipal Padre Enzo </t>
  </si>
  <si>
    <t>BM 01 Manutenção da Escola Nossa Senhora de Fátima</t>
  </si>
  <si>
    <t>SAUEZINHO   OK</t>
  </si>
  <si>
    <t>SANTA CRUZ   OK</t>
  </si>
  <si>
    <t>SAUÉ GRANDE   OK</t>
  </si>
  <si>
    <t>OK</t>
  </si>
  <si>
    <t>ESC. MARIA LUIZA ALHEIROS   OK</t>
  </si>
  <si>
    <t>ok</t>
  </si>
  <si>
    <t>PERÍODO 01/07/2017 À 30/09/2017</t>
  </si>
  <si>
    <t xml:space="preserve">ok </t>
  </si>
  <si>
    <t>BM 01 Escola Engenho Cipó</t>
  </si>
  <si>
    <t>Período   01/07/2017 a 31/09/2017</t>
  </si>
  <si>
    <t>ERRADO</t>
  </si>
  <si>
    <t>VALOR DA OBRA CONTRATO</t>
  </si>
  <si>
    <t>REFORMA DA ESCOLA MUNICIPAL WANDICK GUERRA</t>
  </si>
  <si>
    <t>BM 02 Escola Engenho Cipó</t>
  </si>
  <si>
    <t>BM 02 Escola Engenho Canoinha</t>
  </si>
  <si>
    <t>BM 01 Manutenção da ESF Estrela do Mar</t>
  </si>
  <si>
    <t>BM 01 Escola Amália</t>
  </si>
  <si>
    <t>BM 02 Pátio da Feira</t>
  </si>
  <si>
    <t>BM 01 Escola Mascatinho</t>
  </si>
  <si>
    <t>BM 02 Escola Almirante</t>
  </si>
  <si>
    <t>BM 01 Sede Prefeitura</t>
  </si>
  <si>
    <t>Escola Tercina Peixoto (Engenho Tabor)</t>
  </si>
  <si>
    <t>Escola Rosival Ramos (Carneiros)</t>
  </si>
  <si>
    <t>IMPERMEABILIZAÇÃO DA LAGE DO HOSPITAL BM 01</t>
  </si>
  <si>
    <t>IMPERMEABILIZAÇÃO DA LAGE DO HOSPITAL BM 02</t>
  </si>
  <si>
    <t>Manutenção do PSF do Portal de Tamandaré</t>
  </si>
  <si>
    <t>Manutenção do PSF 05 de Julho</t>
  </si>
  <si>
    <t>Manutenção do PSF do Nasf</t>
  </si>
  <si>
    <t xml:space="preserve">Manutenção do Caps Torquartos </t>
  </si>
  <si>
    <t>Manutenção do Prédio da Secretaria de Administração Municipal</t>
  </si>
  <si>
    <t>BM 03 Manutenção da Escola Luiz Bezerra</t>
  </si>
  <si>
    <t>BM 04 Manutenção da Escola Luiz Bezerra</t>
  </si>
  <si>
    <t>BM 03 Manutenção da Escola Almirante Tamandaré</t>
  </si>
  <si>
    <t>faltando comprovantes de pagamento e datas</t>
  </si>
  <si>
    <t>PAVIMENTAÇÃO EM PARALELEPÍPEDO EM DIVERSAS RUAS DA SEDE DO MUNICÍPIO</t>
  </si>
  <si>
    <t>TOMADA DE PREÇO Nº 005/2017</t>
  </si>
  <si>
    <t>NORDESTE CONSTRUÇÕES INSTALAÇÕES E LOCAÇÕES LTDA-ME</t>
  </si>
  <si>
    <t>13.347.399/0001-23</t>
  </si>
  <si>
    <t>22/10/2017</t>
  </si>
  <si>
    <t>TOMADA DE PREÇO Nº 003/2017</t>
  </si>
  <si>
    <t>REFORMA E AMPLIAÇÃO DA UBS DO OITIZEIRO</t>
  </si>
  <si>
    <t>FUNDO MUNICIPAL DE SAÚDE</t>
  </si>
  <si>
    <t>03.671.887/001-38</t>
  </si>
  <si>
    <t>CONSTRUTORA SANTA LEONOR LTDA-EPP</t>
  </si>
  <si>
    <t>19/09/2017</t>
  </si>
  <si>
    <t>374.440,92</t>
  </si>
  <si>
    <t>19/03/2018</t>
  </si>
  <si>
    <t>PAVIMENTAÇÃO EM DIVERSAS RUAS (SEDE)</t>
  </si>
  <si>
    <t>REFORMA E AMPLIAÇÃO UBS DO OITIZEIRO</t>
  </si>
  <si>
    <t>44.90.52</t>
  </si>
  <si>
    <t>44.90.53</t>
  </si>
  <si>
    <t>Período   01/010/2017 a 31/12/2017</t>
  </si>
  <si>
    <t>Período   01/01/2017 a 29/12/2017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</si>
</sst>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"/>
    <numFmt numFmtId="183" formatCode="#,##0.0"/>
    <numFmt numFmtId="184" formatCode="&quot;R$&quot;\ #,##0.00"/>
    <numFmt numFmtId="185" formatCode="mmm/yyyy"/>
    <numFmt numFmtId="186" formatCode="[$-416]dddd\,\ d&quot; de &quot;mmmm&quot; de &quot;yyyy"/>
    <numFmt numFmtId="187" formatCode="#,##0.00_ ;\-#,##0.00\ "/>
    <numFmt numFmtId="188" formatCode="_-[$R$-416]\ * #,##0.00_-;\-[$R$-416]\ * #,##0.00_-;_-[$R$-416]\ * &quot;-&quot;??_-;_-@_-"/>
    <numFmt numFmtId="189" formatCode="&quot;Ativado&quot;;&quot;Ativado&quot;;&quot;Desativado&quot;"/>
  </numFmts>
  <fonts count="1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24"/>
      <name val="Times New Roman"/>
      <family val="1"/>
    </font>
    <font>
      <b/>
      <sz val="22"/>
      <name val="Arial"/>
      <family val="2"/>
    </font>
    <font>
      <sz val="16"/>
      <name val="Arial"/>
      <family val="2"/>
    </font>
    <font>
      <sz val="36"/>
      <name val="Arial"/>
      <family val="2"/>
    </font>
    <font>
      <b/>
      <sz val="28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8"/>
      <name val="Times New Roman"/>
      <family val="1"/>
    </font>
    <font>
      <sz val="48"/>
      <name val="Times New Roman"/>
      <family val="1"/>
    </font>
    <font>
      <sz val="11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36"/>
      <name val="Times New Roman"/>
      <family val="1"/>
    </font>
    <font>
      <b/>
      <sz val="28"/>
      <name val="Arial"/>
      <family val="2"/>
    </font>
    <font>
      <b/>
      <sz val="48"/>
      <name val="Arial"/>
      <family val="2"/>
    </font>
    <font>
      <b/>
      <sz val="3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Black"/>
      <family val="2"/>
    </font>
    <font>
      <sz val="22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6"/>
      <color indexed="60"/>
      <name val="Times New Roman"/>
      <family val="1"/>
    </font>
    <font>
      <sz val="26"/>
      <color indexed="60"/>
      <name val="Arial"/>
      <family val="2"/>
    </font>
    <font>
      <b/>
      <sz val="11"/>
      <color indexed="60"/>
      <name val="Arial"/>
      <family val="2"/>
    </font>
    <font>
      <sz val="36"/>
      <color indexed="60"/>
      <name val="Times New Roman"/>
      <family val="1"/>
    </font>
    <font>
      <sz val="48"/>
      <color indexed="60"/>
      <name val="Times New Roman"/>
      <family val="1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22"/>
      <color indexed="10"/>
      <name val="Arial"/>
      <family val="2"/>
    </font>
    <font>
      <b/>
      <sz val="12"/>
      <color indexed="60"/>
      <name val="Times New Roman"/>
      <family val="1"/>
    </font>
    <font>
      <sz val="28"/>
      <color indexed="60"/>
      <name val="Times New Roman"/>
      <family val="1"/>
    </font>
    <font>
      <b/>
      <sz val="28"/>
      <color indexed="60"/>
      <name val="Times New Roman"/>
      <family val="1"/>
    </font>
    <font>
      <sz val="10"/>
      <color indexed="60"/>
      <name val="Arial"/>
      <family val="2"/>
    </font>
    <font>
      <b/>
      <sz val="48"/>
      <color indexed="60"/>
      <name val="Times New Roman"/>
      <family val="1"/>
    </font>
    <font>
      <b/>
      <sz val="24"/>
      <color indexed="60"/>
      <name val="Times New Roman"/>
      <family val="1"/>
    </font>
    <font>
      <sz val="24"/>
      <color indexed="60"/>
      <name val="Arial"/>
      <family val="2"/>
    </font>
    <font>
      <sz val="12"/>
      <color indexed="60"/>
      <name val="Arial"/>
      <family val="2"/>
    </font>
    <font>
      <b/>
      <sz val="36"/>
      <color indexed="60"/>
      <name val="Times New Roman"/>
      <family val="1"/>
    </font>
    <font>
      <b/>
      <sz val="10"/>
      <color indexed="60"/>
      <name val="Arial"/>
      <family val="2"/>
    </font>
    <font>
      <b/>
      <sz val="14"/>
      <color indexed="60"/>
      <name val="Arial"/>
      <family val="2"/>
    </font>
    <font>
      <b/>
      <sz val="36"/>
      <color indexed="60"/>
      <name val="Arial"/>
      <family val="2"/>
    </font>
    <font>
      <b/>
      <sz val="12"/>
      <color indexed="6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48"/>
      <color indexed="60"/>
      <name val="Calibri"/>
      <family val="2"/>
    </font>
    <font>
      <sz val="48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20"/>
      <color indexed="60"/>
      <name val="Arial"/>
      <family val="2"/>
    </font>
    <font>
      <b/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C00000"/>
      <name val="Times New Roman"/>
      <family val="1"/>
    </font>
    <font>
      <sz val="26"/>
      <color rgb="FFC00000"/>
      <name val="Arial"/>
      <family val="2"/>
    </font>
    <font>
      <b/>
      <sz val="11"/>
      <color rgb="FFC00000"/>
      <name val="Arial"/>
      <family val="2"/>
    </font>
    <font>
      <sz val="36"/>
      <color rgb="FFC00000"/>
      <name val="Times New Roman"/>
      <family val="1"/>
    </font>
    <font>
      <sz val="48"/>
      <color rgb="FFC00000"/>
      <name val="Times New Roman"/>
      <family val="1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b/>
      <sz val="22"/>
      <color rgb="FFFF0000"/>
      <name val="Arial"/>
      <family val="2"/>
    </font>
    <font>
      <b/>
      <sz val="12"/>
      <color rgb="FFC00000"/>
      <name val="Times New Roman"/>
      <family val="1"/>
    </font>
    <font>
      <sz val="28"/>
      <color rgb="FFC00000"/>
      <name val="Times New Roman"/>
      <family val="1"/>
    </font>
    <font>
      <b/>
      <sz val="28"/>
      <color rgb="FFC00000"/>
      <name val="Times New Roman"/>
      <family val="1"/>
    </font>
    <font>
      <sz val="10"/>
      <color rgb="FFC00000"/>
      <name val="Arial"/>
      <family val="2"/>
    </font>
    <font>
      <b/>
      <sz val="48"/>
      <color rgb="FFC00000"/>
      <name val="Times New Roman"/>
      <family val="1"/>
    </font>
    <font>
      <b/>
      <sz val="24"/>
      <color rgb="FFC00000"/>
      <name val="Times New Roman"/>
      <family val="1"/>
    </font>
    <font>
      <sz val="24"/>
      <color rgb="FFC00000"/>
      <name val="Arial"/>
      <family val="2"/>
    </font>
    <font>
      <sz val="12"/>
      <color rgb="FFC00000"/>
      <name val="Arial"/>
      <family val="2"/>
    </font>
    <font>
      <b/>
      <sz val="36"/>
      <color rgb="FFC00000"/>
      <name val="Times New Roman"/>
      <family val="1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b/>
      <sz val="36"/>
      <color rgb="FFC00000"/>
      <name val="Arial"/>
      <family val="2"/>
    </font>
    <font>
      <b/>
      <sz val="12"/>
      <color rgb="FFC0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48"/>
      <color rgb="FFC00000"/>
      <name val="Calibri"/>
      <family val="2"/>
    </font>
    <font>
      <sz val="48"/>
      <color theme="1"/>
      <name val="Calibri"/>
      <family val="2"/>
    </font>
    <font>
      <sz val="11"/>
      <color theme="1"/>
      <name val="Times New Roman"/>
      <family val="1"/>
    </font>
    <font>
      <b/>
      <sz val="16"/>
      <color rgb="FFC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20"/>
      <color rgb="FFC00000"/>
      <name val="Arial"/>
      <family val="2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>
        <color rgb="FFC00000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 style="medium">
        <color rgb="FFC00000"/>
      </right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 style="medium">
        <color rgb="FFC00000"/>
      </top>
      <bottom>
        <color indexed="63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4" tint="0.5999900102615356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medium">
        <color theme="3" tint="0.7999799847602844"/>
      </left>
      <right style="medium">
        <color theme="3" tint="0.7999799847602844"/>
      </right>
      <top style="medium">
        <color theme="3" tint="0.7999799847602844"/>
      </top>
      <bottom>
        <color indexed="63"/>
      </bottom>
    </border>
    <border>
      <left style="medium">
        <color theme="3" tint="0.7999799847602844"/>
      </left>
      <right style="medium">
        <color theme="3" tint="0.7999799847602844"/>
      </right>
      <top>
        <color indexed="63"/>
      </top>
      <bottom>
        <color indexed="63"/>
      </bottom>
    </border>
    <border>
      <left style="medium">
        <color theme="3" tint="0.7999799847602844"/>
      </left>
      <right style="medium">
        <color theme="3" tint="0.7999799847602844"/>
      </right>
      <top>
        <color indexed="63"/>
      </top>
      <bottom style="medium">
        <color theme="3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theme="4" tint="0.5999900102615356"/>
      </bottom>
    </border>
    <border>
      <left style="medium"/>
      <right style="medium"/>
      <top style="thin">
        <color theme="4" tint="0.5999900102615356"/>
      </top>
      <bottom style="thin">
        <color theme="4" tint="0.5999900102615356"/>
      </bottom>
    </border>
    <border>
      <left style="medium"/>
      <right style="medium"/>
      <top style="thin">
        <color theme="4" tint="0.5999900102615356"/>
      </top>
      <bottom style="medium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medium"/>
      <right style="medium"/>
      <top style="medium"/>
      <bottom style="thin">
        <color theme="0" tint="-0.1499900072813034"/>
      </bottom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7" fillId="20" borderId="0" applyNumberFormat="0" applyBorder="0" applyAlignment="0" applyProtection="0"/>
    <xf numFmtId="0" fontId="108" fillId="21" borderId="1" applyNumberFormat="0" applyAlignment="0" applyProtection="0"/>
    <xf numFmtId="0" fontId="109" fillId="22" borderId="2" applyNumberFormat="0" applyAlignment="0" applyProtection="0"/>
    <xf numFmtId="0" fontId="110" fillId="0" borderId="3" applyNumberFormat="0" applyFill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1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119" fillId="0" borderId="7" applyNumberFormat="0" applyFill="0" applyAlignment="0" applyProtection="0"/>
    <xf numFmtId="0" fontId="120" fillId="0" borderId="8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9" applyNumberFormat="0" applyFill="0" applyAlignment="0" applyProtection="0"/>
  </cellStyleXfs>
  <cellXfs count="685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34" borderId="0" xfId="0" applyNumberFormat="1" applyFill="1" applyAlignment="1">
      <alignment/>
    </xf>
    <xf numFmtId="4" fontId="0" fillId="35" borderId="0" xfId="0" applyNumberFormat="1" applyFill="1" applyAlignment="1">
      <alignment/>
    </xf>
    <xf numFmtId="4" fontId="0" fillId="34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49" fontId="0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vertical="top" wrapText="1"/>
    </xf>
    <xf numFmtId="0" fontId="2" fillId="34" borderId="0" xfId="0" applyFont="1" applyFill="1" applyAlignment="1">
      <alignment/>
    </xf>
    <xf numFmtId="171" fontId="0" fillId="0" borderId="0" xfId="55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177" fontId="0" fillId="0" borderId="10" xfId="47" applyFont="1" applyBorder="1" applyAlignment="1">
      <alignment/>
    </xf>
    <xf numFmtId="177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71" fontId="2" fillId="0" borderId="0" xfId="55" applyFont="1" applyBorder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171" fontId="7" fillId="0" borderId="12" xfId="55" applyFont="1" applyFill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vertical="top" wrapText="1"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Alignment="1">
      <alignment/>
    </xf>
    <xf numFmtId="4" fontId="6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124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4" fillId="0" borderId="0" xfId="0" applyFont="1" applyBorder="1" applyAlignment="1">
      <alignment/>
    </xf>
    <xf numFmtId="1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0" fillId="19" borderId="29" xfId="0" applyNumberFormat="1" applyFont="1" applyFill="1" applyBorder="1" applyAlignment="1">
      <alignment/>
    </xf>
    <xf numFmtId="4" fontId="0" fillId="19" borderId="30" xfId="0" applyNumberFormat="1" applyFill="1" applyBorder="1" applyAlignment="1">
      <alignment/>
    </xf>
    <xf numFmtId="4" fontId="0" fillId="19" borderId="31" xfId="0" applyNumberFormat="1" applyFill="1" applyBorder="1" applyAlignment="1">
      <alignment/>
    </xf>
    <xf numFmtId="4" fontId="0" fillId="18" borderId="29" xfId="0" applyNumberFormat="1" applyFill="1" applyBorder="1" applyAlignment="1">
      <alignment/>
    </xf>
    <xf numFmtId="4" fontId="0" fillId="18" borderId="30" xfId="0" applyNumberFormat="1" applyFill="1" applyBorder="1" applyAlignment="1">
      <alignment/>
    </xf>
    <xf numFmtId="4" fontId="0" fillId="18" borderId="31" xfId="0" applyNumberFormat="1" applyFill="1" applyBorder="1" applyAlignment="1">
      <alignment/>
    </xf>
    <xf numFmtId="4" fontId="0" fillId="36" borderId="29" xfId="0" applyNumberFormat="1" applyFill="1" applyBorder="1" applyAlignment="1">
      <alignment/>
    </xf>
    <xf numFmtId="4" fontId="0" fillId="36" borderId="31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6" fillId="33" borderId="32" xfId="0" applyNumberFormat="1" applyFont="1" applyFill="1" applyBorder="1" applyAlignment="1">
      <alignment/>
    </xf>
    <xf numFmtId="4" fontId="0" fillId="0" borderId="33" xfId="0" applyNumberFormat="1" applyFill="1" applyBorder="1" applyAlignment="1">
      <alignment/>
    </xf>
    <xf numFmtId="14" fontId="0" fillId="0" borderId="33" xfId="0" applyNumberFormat="1" applyBorder="1" applyAlignment="1">
      <alignment/>
    </xf>
    <xf numFmtId="4" fontId="0" fillId="0" borderId="34" xfId="0" applyNumberFormat="1" applyFill="1" applyBorder="1" applyAlignment="1">
      <alignment/>
    </xf>
    <xf numFmtId="0" fontId="0" fillId="0" borderId="35" xfId="0" applyBorder="1" applyAlignment="1">
      <alignment/>
    </xf>
    <xf numFmtId="4" fontId="11" fillId="33" borderId="35" xfId="0" applyNumberFormat="1" applyFont="1" applyFill="1" applyBorder="1" applyAlignment="1">
      <alignment/>
    </xf>
    <xf numFmtId="0" fontId="3" fillId="33" borderId="35" xfId="0" applyFont="1" applyFill="1" applyBorder="1" applyAlignment="1">
      <alignment horizontal="right"/>
    </xf>
    <xf numFmtId="14" fontId="10" fillId="34" borderId="0" xfId="0" applyNumberFormat="1" applyFont="1" applyFill="1" applyAlignment="1">
      <alignment horizontal="right"/>
    </xf>
    <xf numFmtId="4" fontId="17" fillId="34" borderId="35" xfId="0" applyNumberFormat="1" applyFont="1" applyFill="1" applyBorder="1" applyAlignment="1">
      <alignment horizontal="center"/>
    </xf>
    <xf numFmtId="14" fontId="0" fillId="34" borderId="0" xfId="0" applyNumberFormat="1" applyFont="1" applyFill="1" applyAlignment="1">
      <alignment/>
    </xf>
    <xf numFmtId="4" fontId="0" fillId="37" borderId="36" xfId="0" applyNumberFormat="1" applyFill="1" applyBorder="1" applyAlignment="1">
      <alignment/>
    </xf>
    <xf numFmtId="4" fontId="0" fillId="37" borderId="37" xfId="0" applyNumberFormat="1" applyFill="1" applyBorder="1" applyAlignment="1">
      <alignment/>
    </xf>
    <xf numFmtId="4" fontId="0" fillId="37" borderId="38" xfId="0" applyNumberForma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17" fillId="34" borderId="0" xfId="0" applyNumberFormat="1" applyFont="1" applyFill="1" applyAlignment="1">
      <alignment/>
    </xf>
    <xf numFmtId="0" fontId="10" fillId="34" borderId="0" xfId="0" applyFont="1" applyFill="1" applyAlignment="1">
      <alignment horizontal="right"/>
    </xf>
    <xf numFmtId="4" fontId="3" fillId="33" borderId="43" xfId="0" applyNumberFormat="1" applyFont="1" applyFill="1" applyBorder="1" applyAlignment="1">
      <alignment/>
    </xf>
    <xf numFmtId="4" fontId="0" fillId="35" borderId="44" xfId="0" applyNumberFormat="1" applyFill="1" applyBorder="1" applyAlignment="1">
      <alignment/>
    </xf>
    <xf numFmtId="4" fontId="0" fillId="35" borderId="45" xfId="0" applyNumberFormat="1" applyFill="1" applyBorder="1" applyAlignment="1">
      <alignment/>
    </xf>
    <xf numFmtId="4" fontId="0" fillId="35" borderId="11" xfId="0" applyNumberFormat="1" applyFill="1" applyBorder="1" applyAlignment="1">
      <alignment/>
    </xf>
    <xf numFmtId="4" fontId="3" fillId="0" borderId="38" xfId="0" applyNumberFormat="1" applyFont="1" applyBorder="1" applyAlignment="1">
      <alignment/>
    </xf>
    <xf numFmtId="4" fontId="0" fillId="38" borderId="44" xfId="0" applyNumberFormat="1" applyFill="1" applyBorder="1" applyAlignment="1">
      <alignment/>
    </xf>
    <xf numFmtId="4" fontId="0" fillId="38" borderId="11" xfId="0" applyNumberFormat="1" applyFill="1" applyBorder="1" applyAlignment="1">
      <alignment/>
    </xf>
    <xf numFmtId="4" fontId="0" fillId="36" borderId="44" xfId="0" applyNumberFormat="1" applyFill="1" applyBorder="1" applyAlignment="1">
      <alignment/>
    </xf>
    <xf numFmtId="4" fontId="0" fillId="36" borderId="45" xfId="0" applyNumberFormat="1" applyFill="1" applyBorder="1" applyAlignment="1">
      <alignment/>
    </xf>
    <xf numFmtId="4" fontId="0" fillId="36" borderId="11" xfId="0" applyNumberFormat="1" applyFill="1" applyBorder="1" applyAlignment="1">
      <alignment/>
    </xf>
    <xf numFmtId="4" fontId="0" fillId="34" borderId="44" xfId="0" applyNumberFormat="1" applyFill="1" applyBorder="1" applyAlignment="1">
      <alignment/>
    </xf>
    <xf numFmtId="4" fontId="0" fillId="34" borderId="45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0" fillId="16" borderId="44" xfId="0" applyNumberFormat="1" applyFill="1" applyBorder="1" applyAlignment="1">
      <alignment/>
    </xf>
    <xf numFmtId="4" fontId="0" fillId="16" borderId="45" xfId="0" applyNumberFormat="1" applyFill="1" applyBorder="1" applyAlignment="1">
      <alignment/>
    </xf>
    <xf numFmtId="4" fontId="0" fillId="16" borderId="11" xfId="0" applyNumberFormat="1" applyFill="1" applyBorder="1" applyAlignment="1">
      <alignment/>
    </xf>
    <xf numFmtId="4" fontId="0" fillId="34" borderId="46" xfId="0" applyNumberFormat="1" applyFont="1" applyFill="1" applyBorder="1" applyAlignment="1">
      <alignment/>
    </xf>
    <xf numFmtId="4" fontId="0" fillId="34" borderId="47" xfId="0" applyNumberFormat="1" applyFont="1" applyFill="1" applyBorder="1" applyAlignment="1">
      <alignment/>
    </xf>
    <xf numFmtId="4" fontId="0" fillId="34" borderId="48" xfId="0" applyNumberFormat="1" applyFont="1" applyFill="1" applyBorder="1" applyAlignment="1">
      <alignment/>
    </xf>
    <xf numFmtId="0" fontId="2" fillId="39" borderId="0" xfId="0" applyFont="1" applyFill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25" fillId="0" borderId="0" xfId="0" applyFont="1" applyAlignment="1">
      <alignment/>
    </xf>
    <xf numFmtId="0" fontId="12" fillId="33" borderId="49" xfId="0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4" fontId="9" fillId="34" borderId="51" xfId="0" applyNumberFormat="1" applyFont="1" applyFill="1" applyBorder="1" applyAlignment="1">
      <alignment/>
    </xf>
    <xf numFmtId="0" fontId="10" fillId="34" borderId="52" xfId="0" applyFont="1" applyFill="1" applyBorder="1" applyAlignment="1">
      <alignment horizontal="right"/>
    </xf>
    <xf numFmtId="4" fontId="0" fillId="19" borderId="44" xfId="0" applyNumberFormat="1" applyFill="1" applyBorder="1" applyAlignment="1">
      <alignment/>
    </xf>
    <xf numFmtId="4" fontId="0" fillId="40" borderId="44" xfId="0" applyNumberFormat="1" applyFill="1" applyBorder="1" applyAlignment="1">
      <alignment/>
    </xf>
    <xf numFmtId="4" fontId="0" fillId="40" borderId="45" xfId="0" applyNumberFormat="1" applyFill="1" applyBorder="1" applyAlignment="1">
      <alignment/>
    </xf>
    <xf numFmtId="4" fontId="0" fillId="40" borderId="11" xfId="0" applyNumberFormat="1" applyFill="1" applyBorder="1" applyAlignment="1">
      <alignment/>
    </xf>
    <xf numFmtId="4" fontId="0" fillId="19" borderId="45" xfId="0" applyNumberFormat="1" applyFill="1" applyBorder="1" applyAlignment="1">
      <alignment/>
    </xf>
    <xf numFmtId="4" fontId="17" fillId="34" borderId="0" xfId="0" applyNumberFormat="1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9" fillId="34" borderId="0" xfId="0" applyNumberFormat="1" applyFont="1" applyFill="1" applyAlignment="1">
      <alignment/>
    </xf>
    <xf numFmtId="4" fontId="9" fillId="34" borderId="31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0" fontId="13" fillId="0" borderId="0" xfId="0" applyFont="1" applyFill="1" applyAlignment="1">
      <alignment/>
    </xf>
    <xf numFmtId="4" fontId="10" fillId="0" borderId="0" xfId="0" applyNumberFormat="1" applyFont="1" applyAlignment="1">
      <alignment/>
    </xf>
    <xf numFmtId="0" fontId="21" fillId="0" borderId="0" xfId="0" applyFont="1" applyAlignment="1">
      <alignment/>
    </xf>
    <xf numFmtId="4" fontId="0" fillId="34" borderId="11" xfId="0" applyNumberFormat="1" applyFont="1" applyFill="1" applyBorder="1" applyAlignment="1">
      <alignment/>
    </xf>
    <xf numFmtId="4" fontId="0" fillId="39" borderId="44" xfId="0" applyNumberFormat="1" applyFill="1" applyBorder="1" applyAlignment="1">
      <alignment/>
    </xf>
    <xf numFmtId="4" fontId="0" fillId="39" borderId="45" xfId="0" applyNumberFormat="1" applyFill="1" applyBorder="1" applyAlignment="1">
      <alignment/>
    </xf>
    <xf numFmtId="4" fontId="0" fillId="39" borderId="11" xfId="0" applyNumberForma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4" fontId="3" fillId="33" borderId="45" xfId="0" applyNumberFormat="1" applyFont="1" applyFill="1" applyBorder="1" applyAlignment="1">
      <alignment/>
    </xf>
    <xf numFmtId="4" fontId="0" fillId="36" borderId="44" xfId="0" applyNumberFormat="1" applyFont="1" applyFill="1" applyBorder="1" applyAlignment="1">
      <alignment/>
    </xf>
    <xf numFmtId="4" fontId="0" fillId="36" borderId="45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3" borderId="53" xfId="0" applyFill="1" applyBorder="1" applyAlignment="1">
      <alignment/>
    </xf>
    <xf numFmtId="0" fontId="0" fillId="0" borderId="50" xfId="0" applyBorder="1" applyAlignment="1">
      <alignment/>
    </xf>
    <xf numFmtId="4" fontId="0" fillId="34" borderId="54" xfId="0" applyNumberFormat="1" applyFill="1" applyBorder="1" applyAlignment="1">
      <alignment/>
    </xf>
    <xf numFmtId="4" fontId="0" fillId="34" borderId="55" xfId="0" applyNumberFormat="1" applyFill="1" applyBorder="1" applyAlignment="1">
      <alignment/>
    </xf>
    <xf numFmtId="0" fontId="0" fillId="39" borderId="0" xfId="0" applyFill="1" applyAlignment="1">
      <alignment/>
    </xf>
    <xf numFmtId="0" fontId="0" fillId="34" borderId="0" xfId="0" applyFont="1" applyFill="1" applyAlignment="1">
      <alignment/>
    </xf>
    <xf numFmtId="4" fontId="6" fillId="36" borderId="0" xfId="0" applyNumberFormat="1" applyFont="1" applyFill="1" applyBorder="1" applyAlignment="1">
      <alignment/>
    </xf>
    <xf numFmtId="0" fontId="0" fillId="41" borderId="0" xfId="0" applyFill="1" applyAlignment="1">
      <alignment/>
    </xf>
    <xf numFmtId="4" fontId="3" fillId="0" borderId="0" xfId="0" applyNumberFormat="1" applyFont="1" applyAlignment="1">
      <alignment/>
    </xf>
    <xf numFmtId="0" fontId="8" fillId="39" borderId="0" xfId="0" applyFont="1" applyFill="1" applyAlignment="1">
      <alignment/>
    </xf>
    <xf numFmtId="4" fontId="9" fillId="0" borderId="0" xfId="0" applyNumberFormat="1" applyFont="1" applyFill="1" applyBorder="1" applyAlignment="1">
      <alignment/>
    </xf>
    <xf numFmtId="0" fontId="10" fillId="0" borderId="52" xfId="0" applyFont="1" applyFill="1" applyBorder="1" applyAlignment="1">
      <alignment horizontal="right"/>
    </xf>
    <xf numFmtId="4" fontId="11" fillId="0" borderId="0" xfId="0" applyNumberFormat="1" applyFont="1" applyAlignment="1">
      <alignment/>
    </xf>
    <xf numFmtId="4" fontId="11" fillId="39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4" fontId="0" fillId="41" borderId="0" xfId="0" applyNumberFormat="1" applyFill="1" applyBorder="1" applyAlignment="1">
      <alignment/>
    </xf>
    <xf numFmtId="14" fontId="0" fillId="41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4" fontId="0" fillId="41" borderId="33" xfId="0" applyNumberFormat="1" applyFill="1" applyBorder="1" applyAlignment="1">
      <alignment/>
    </xf>
    <xf numFmtId="14" fontId="0" fillId="41" borderId="33" xfId="0" applyNumberFormat="1" applyFill="1" applyBorder="1" applyAlignment="1">
      <alignment/>
    </xf>
    <xf numFmtId="4" fontId="0" fillId="0" borderId="44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23" fillId="0" borderId="0" xfId="0" applyFont="1" applyAlignment="1">
      <alignment/>
    </xf>
    <xf numFmtId="0" fontId="126" fillId="0" borderId="0" xfId="0" applyFont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/>
    </xf>
    <xf numFmtId="4" fontId="0" fillId="40" borderId="0" xfId="0" applyNumberFormat="1" applyFill="1" applyAlignment="1">
      <alignment/>
    </xf>
    <xf numFmtId="4" fontId="0" fillId="18" borderId="44" xfId="0" applyNumberFormat="1" applyFill="1" applyBorder="1" applyAlignment="1">
      <alignment/>
    </xf>
    <xf numFmtId="4" fontId="0" fillId="18" borderId="45" xfId="0" applyNumberFormat="1" applyFill="1" applyBorder="1" applyAlignment="1">
      <alignment/>
    </xf>
    <xf numFmtId="4" fontId="0" fillId="18" borderId="11" xfId="0" applyNumberForma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17" borderId="0" xfId="0" applyNumberForma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3" fillId="34" borderId="0" xfId="0" applyNumberFormat="1" applyFont="1" applyFill="1" applyAlignment="1">
      <alignment/>
    </xf>
    <xf numFmtId="0" fontId="24" fillId="0" borderId="0" xfId="0" applyFont="1" applyAlignment="1">
      <alignment/>
    </xf>
    <xf numFmtId="4" fontId="0" fillId="37" borderId="56" xfId="0" applyNumberFormat="1" applyFill="1" applyBorder="1" applyAlignment="1">
      <alignment/>
    </xf>
    <xf numFmtId="4" fontId="0" fillId="9" borderId="0" xfId="0" applyNumberFormat="1" applyFill="1" applyAlignment="1">
      <alignment/>
    </xf>
    <xf numFmtId="4" fontId="10" fillId="34" borderId="0" xfId="0" applyNumberFormat="1" applyFont="1" applyFill="1" applyAlignment="1">
      <alignment/>
    </xf>
    <xf numFmtId="49" fontId="7" fillId="33" borderId="12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35" borderId="0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35" borderId="34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127" fillId="0" borderId="0" xfId="0" applyNumberFormat="1" applyFont="1" applyAlignment="1">
      <alignment/>
    </xf>
    <xf numFmtId="4" fontId="128" fillId="0" borderId="0" xfId="0" applyNumberFormat="1" applyFont="1" applyAlignment="1">
      <alignment/>
    </xf>
    <xf numFmtId="4" fontId="129" fillId="0" borderId="0" xfId="0" applyNumberFormat="1" applyFont="1" applyAlignment="1">
      <alignment/>
    </xf>
    <xf numFmtId="4" fontId="129" fillId="0" borderId="0" xfId="0" applyNumberFormat="1" applyFont="1" applyFill="1" applyAlignment="1">
      <alignment/>
    </xf>
    <xf numFmtId="4" fontId="2" fillId="39" borderId="0" xfId="0" applyNumberFormat="1" applyFont="1" applyFill="1" applyAlignment="1">
      <alignment/>
    </xf>
    <xf numFmtId="4" fontId="1" fillId="0" borderId="23" xfId="0" applyNumberFormat="1" applyFont="1" applyFill="1" applyBorder="1" applyAlignment="1">
      <alignment horizontal="center" vertical="top" wrapText="1"/>
    </xf>
    <xf numFmtId="0" fontId="26" fillId="0" borderId="0" xfId="50" applyFont="1">
      <alignment/>
      <protection/>
    </xf>
    <xf numFmtId="0" fontId="0" fillId="0" borderId="0" xfId="50">
      <alignment/>
      <protection/>
    </xf>
    <xf numFmtId="0" fontId="25" fillId="0" borderId="0" xfId="50" applyFont="1" applyAlignment="1">
      <alignment vertical="top" wrapText="1"/>
      <protection/>
    </xf>
    <xf numFmtId="49" fontId="0" fillId="0" borderId="0" xfId="50" applyNumberFormat="1">
      <alignment/>
      <protection/>
    </xf>
    <xf numFmtId="49" fontId="26" fillId="0" borderId="57" xfId="50" applyNumberFormat="1" applyFont="1" applyBorder="1" applyAlignment="1">
      <alignment horizontal="right" vertical="top" wrapText="1"/>
      <protection/>
    </xf>
    <xf numFmtId="0" fontId="27" fillId="0" borderId="58" xfId="50" applyFont="1" applyBorder="1" applyAlignment="1">
      <alignment vertical="top" wrapText="1"/>
      <protection/>
    </xf>
    <xf numFmtId="49" fontId="26" fillId="0" borderId="59" xfId="50" applyNumberFormat="1" applyFont="1" applyBorder="1" applyAlignment="1">
      <alignment horizontal="right" vertical="top" wrapText="1"/>
      <protection/>
    </xf>
    <xf numFmtId="0" fontId="27" fillId="0" borderId="60" xfId="50" applyFont="1" applyBorder="1" applyAlignment="1">
      <alignment vertical="top" wrapText="1"/>
      <protection/>
    </xf>
    <xf numFmtId="0" fontId="27" fillId="0" borderId="60" xfId="50" applyFont="1" applyBorder="1" applyAlignment="1">
      <alignment horizontal="justify" vertical="top" wrapText="1"/>
      <protection/>
    </xf>
    <xf numFmtId="0" fontId="0" fillId="0" borderId="60" xfId="50" applyFont="1" applyBorder="1" applyAlignment="1">
      <alignment vertical="top" wrapText="1"/>
      <protection/>
    </xf>
    <xf numFmtId="49" fontId="2" fillId="0" borderId="59" xfId="50" applyNumberFormat="1" applyFont="1" applyBorder="1" applyAlignment="1">
      <alignment horizontal="right" vertical="top" wrapText="1"/>
      <protection/>
    </xf>
    <xf numFmtId="49" fontId="26" fillId="0" borderId="61" xfId="50" applyNumberFormat="1" applyFont="1" applyBorder="1" applyAlignment="1">
      <alignment horizontal="right" vertical="top" wrapText="1"/>
      <protection/>
    </xf>
    <xf numFmtId="0" fontId="27" fillId="0" borderId="17" xfId="50" applyFont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14" fontId="0" fillId="34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52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right"/>
    </xf>
    <xf numFmtId="4" fontId="0" fillId="0" borderId="0" xfId="0" applyNumberFormat="1" applyFill="1" applyBorder="1" applyAlignment="1">
      <alignment horizontal="center" vertical="top"/>
    </xf>
    <xf numFmtId="4" fontId="7" fillId="0" borderId="12" xfId="55" applyNumberFormat="1" applyFont="1" applyFill="1" applyBorder="1" applyAlignment="1">
      <alignment horizontal="center" vertical="top" wrapText="1"/>
    </xf>
    <xf numFmtId="4" fontId="9" fillId="0" borderId="45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130" fillId="39" borderId="0" xfId="0" applyNumberFormat="1" applyFont="1" applyFill="1" applyAlignment="1">
      <alignment/>
    </xf>
    <xf numFmtId="0" fontId="127" fillId="39" borderId="0" xfId="0" applyFont="1" applyFill="1" applyAlignment="1">
      <alignment/>
    </xf>
    <xf numFmtId="4" fontId="10" fillId="0" borderId="0" xfId="0" applyNumberFormat="1" applyFont="1" applyBorder="1" applyAlignment="1">
      <alignment/>
    </xf>
    <xf numFmtId="4" fontId="7" fillId="33" borderId="12" xfId="0" applyNumberFormat="1" applyFont="1" applyFill="1" applyBorder="1" applyAlignment="1">
      <alignment horizontal="center" vertical="top" wrapText="1"/>
    </xf>
    <xf numFmtId="4" fontId="7" fillId="0" borderId="23" xfId="0" applyNumberFormat="1" applyFont="1" applyFill="1" applyBorder="1" applyAlignment="1">
      <alignment horizontal="center" vertical="top" wrapText="1"/>
    </xf>
    <xf numFmtId="171" fontId="7" fillId="0" borderId="12" xfId="55" applyFont="1" applyFill="1" applyBorder="1" applyAlignment="1">
      <alignment vertical="top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" fontId="0" fillId="39" borderId="0" xfId="0" applyNumberFormat="1" applyFont="1" applyFill="1" applyAlignment="1">
      <alignment/>
    </xf>
    <xf numFmtId="4" fontId="0" fillId="39" borderId="0" xfId="0" applyNumberFormat="1" applyFill="1" applyAlignment="1">
      <alignment/>
    </xf>
    <xf numFmtId="4" fontId="0" fillId="36" borderId="0" xfId="0" applyNumberFormat="1" applyFill="1" applyAlignment="1">
      <alignment/>
    </xf>
    <xf numFmtId="0" fontId="131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4" fontId="6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9" fontId="10" fillId="0" borderId="0" xfId="0" applyNumberFormat="1" applyFont="1" applyFill="1" applyAlignment="1">
      <alignment horizontal="left" vertical="top"/>
    </xf>
    <xf numFmtId="49" fontId="31" fillId="0" borderId="0" xfId="0" applyNumberFormat="1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 horizontal="left" vertical="top" wrapText="1"/>
    </xf>
    <xf numFmtId="49" fontId="10" fillId="0" borderId="0" xfId="0" applyNumberFormat="1" applyFont="1" applyFill="1" applyAlignment="1">
      <alignment vertical="top" wrapText="1"/>
    </xf>
    <xf numFmtId="49" fontId="31" fillId="0" borderId="0" xfId="0" applyNumberFormat="1" applyFont="1" applyFill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top" wrapText="1"/>
    </xf>
    <xf numFmtId="49" fontId="31" fillId="0" borderId="18" xfId="0" applyNumberFormat="1" applyFont="1" applyFill="1" applyBorder="1" applyAlignment="1">
      <alignment horizontal="center" vertical="top" wrapText="1"/>
    </xf>
    <xf numFmtId="49" fontId="31" fillId="0" borderId="19" xfId="0" applyNumberFormat="1" applyFont="1" applyFill="1" applyBorder="1" applyAlignment="1">
      <alignment horizontal="center" vertical="top" wrapText="1"/>
    </xf>
    <xf numFmtId="49" fontId="31" fillId="0" borderId="20" xfId="0" applyNumberFormat="1" applyFont="1" applyFill="1" applyBorder="1" applyAlignment="1">
      <alignment horizontal="center" vertical="top" wrapText="1"/>
    </xf>
    <xf numFmtId="49" fontId="31" fillId="0" borderId="21" xfId="0" applyNumberFormat="1" applyFont="1" applyFill="1" applyBorder="1" applyAlignment="1">
      <alignment horizontal="center" vertical="top" wrapText="1"/>
    </xf>
    <xf numFmtId="49" fontId="31" fillId="0" borderId="22" xfId="0" applyNumberFormat="1" applyFont="1" applyFill="1" applyBorder="1" applyAlignment="1">
      <alignment horizontal="center" vertical="top" wrapText="1"/>
    </xf>
    <xf numFmtId="49" fontId="31" fillId="0" borderId="12" xfId="0" applyNumberFormat="1" applyFont="1" applyFill="1" applyBorder="1" applyAlignment="1">
      <alignment horizontal="center" vertical="top" wrapText="1"/>
    </xf>
    <xf numFmtId="49" fontId="31" fillId="33" borderId="12" xfId="0" applyNumberFormat="1" applyFont="1" applyFill="1" applyBorder="1" applyAlignment="1">
      <alignment horizontal="center" vertical="top" wrapText="1"/>
    </xf>
    <xf numFmtId="4" fontId="31" fillId="0" borderId="0" xfId="0" applyNumberFormat="1" applyFont="1" applyFill="1" applyBorder="1" applyAlignment="1">
      <alignment horizontal="center" vertical="top"/>
    </xf>
    <xf numFmtId="4" fontId="31" fillId="33" borderId="12" xfId="0" applyNumberFormat="1" applyFont="1" applyFill="1" applyBorder="1" applyAlignment="1">
      <alignment horizontal="center" vertical="top" wrapText="1"/>
    </xf>
    <xf numFmtId="49" fontId="31" fillId="0" borderId="44" xfId="0" applyNumberFormat="1" applyFont="1" applyFill="1" applyBorder="1" applyAlignment="1">
      <alignment horizontal="center" vertical="top" wrapText="1"/>
    </xf>
    <xf numFmtId="49" fontId="31" fillId="0" borderId="62" xfId="0" applyNumberFormat="1" applyFont="1" applyFill="1" applyBorder="1" applyAlignment="1">
      <alignment horizontal="center" vertical="top" wrapText="1"/>
    </xf>
    <xf numFmtId="171" fontId="31" fillId="0" borderId="44" xfId="55" applyFont="1" applyFill="1" applyBorder="1" applyAlignment="1">
      <alignment vertical="top" wrapText="1"/>
    </xf>
    <xf numFmtId="171" fontId="31" fillId="0" borderId="44" xfId="55" applyFont="1" applyFill="1" applyBorder="1" applyAlignment="1">
      <alignment horizontal="center" vertical="top" wrapText="1"/>
    </xf>
    <xf numFmtId="49" fontId="31" fillId="33" borderId="44" xfId="0" applyNumberFormat="1" applyFont="1" applyFill="1" applyBorder="1" applyAlignment="1">
      <alignment horizontal="center" vertical="top" wrapText="1"/>
    </xf>
    <xf numFmtId="4" fontId="31" fillId="0" borderId="62" xfId="0" applyNumberFormat="1" applyFont="1" applyFill="1" applyBorder="1" applyAlignment="1">
      <alignment horizontal="center" vertical="top" wrapText="1"/>
    </xf>
    <xf numFmtId="0" fontId="31" fillId="0" borderId="63" xfId="0" applyFont="1" applyBorder="1" applyAlignment="1">
      <alignment/>
    </xf>
    <xf numFmtId="49" fontId="31" fillId="0" borderId="56" xfId="0" applyNumberFormat="1" applyFont="1" applyFill="1" applyBorder="1" applyAlignment="1">
      <alignment horizontal="center" vertical="top" wrapText="1"/>
    </xf>
    <xf numFmtId="0" fontId="31" fillId="0" borderId="56" xfId="0" applyFont="1" applyBorder="1" applyAlignment="1">
      <alignment/>
    </xf>
    <xf numFmtId="0" fontId="31" fillId="0" borderId="13" xfId="0" applyFont="1" applyBorder="1" applyAlignment="1">
      <alignment/>
    </xf>
    <xf numFmtId="14" fontId="31" fillId="0" borderId="13" xfId="0" applyNumberFormat="1" applyFont="1" applyBorder="1" applyAlignment="1">
      <alignment/>
    </xf>
    <xf numFmtId="171" fontId="31" fillId="0" borderId="56" xfId="55" applyFont="1" applyBorder="1" applyAlignment="1">
      <alignment vertical="center"/>
    </xf>
    <xf numFmtId="0" fontId="31" fillId="0" borderId="64" xfId="0" applyFont="1" applyBorder="1" applyAlignment="1">
      <alignment/>
    </xf>
    <xf numFmtId="0" fontId="31" fillId="0" borderId="65" xfId="0" applyFont="1" applyBorder="1" applyAlignment="1">
      <alignment/>
    </xf>
    <xf numFmtId="0" fontId="31" fillId="0" borderId="66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67" xfId="0" applyFont="1" applyBorder="1" applyAlignment="1">
      <alignment/>
    </xf>
    <xf numFmtId="171" fontId="31" fillId="0" borderId="0" xfId="55" applyFont="1" applyAlignment="1">
      <alignment vertical="center"/>
    </xf>
    <xf numFmtId="0" fontId="31" fillId="0" borderId="68" xfId="0" applyFont="1" applyBorder="1" applyAlignment="1">
      <alignment/>
    </xf>
    <xf numFmtId="0" fontId="31" fillId="0" borderId="69" xfId="0" applyFont="1" applyBorder="1" applyAlignment="1">
      <alignment/>
    </xf>
    <xf numFmtId="0" fontId="31" fillId="0" borderId="70" xfId="0" applyFont="1" applyBorder="1" applyAlignment="1">
      <alignment/>
    </xf>
    <xf numFmtId="171" fontId="31" fillId="0" borderId="56" xfId="55" applyFont="1" applyBorder="1" applyAlignment="1">
      <alignment horizontal="center" vertical="center"/>
    </xf>
    <xf numFmtId="0" fontId="31" fillId="0" borderId="0" xfId="0" applyFont="1" applyAlignment="1">
      <alignment/>
    </xf>
    <xf numFmtId="0" fontId="132" fillId="0" borderId="0" xfId="0" applyFont="1" applyAlignment="1">
      <alignment/>
    </xf>
    <xf numFmtId="4" fontId="7" fillId="0" borderId="12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6" fillId="39" borderId="0" xfId="0" applyNumberFormat="1" applyFont="1" applyFill="1" applyAlignment="1">
      <alignment/>
    </xf>
    <xf numFmtId="0" fontId="6" fillId="39" borderId="0" xfId="0" applyFont="1" applyFill="1" applyBorder="1" applyAlignment="1">
      <alignment/>
    </xf>
    <xf numFmtId="0" fontId="6" fillId="39" borderId="0" xfId="0" applyFont="1" applyFill="1" applyAlignment="1">
      <alignment/>
    </xf>
    <xf numFmtId="0" fontId="32" fillId="34" borderId="0" xfId="0" applyFont="1" applyFill="1" applyAlignment="1">
      <alignment/>
    </xf>
    <xf numFmtId="0" fontId="16" fillId="0" borderId="0" xfId="0" applyFont="1" applyAlignment="1">
      <alignment/>
    </xf>
    <xf numFmtId="0" fontId="34" fillId="0" borderId="0" xfId="0" applyFont="1" applyAlignment="1">
      <alignment/>
    </xf>
    <xf numFmtId="14" fontId="36" fillId="0" borderId="0" xfId="0" applyNumberFormat="1" applyFont="1" applyAlignment="1">
      <alignment/>
    </xf>
    <xf numFmtId="0" fontId="9" fillId="0" borderId="0" xfId="0" applyFont="1" applyAlignment="1">
      <alignment/>
    </xf>
    <xf numFmtId="0" fontId="133" fillId="0" borderId="0" xfId="0" applyFont="1" applyAlignment="1">
      <alignment/>
    </xf>
    <xf numFmtId="0" fontId="134" fillId="0" borderId="0" xfId="0" applyFont="1" applyAlignment="1">
      <alignment/>
    </xf>
    <xf numFmtId="0" fontId="11" fillId="0" borderId="0" xfId="0" applyFont="1" applyAlignment="1">
      <alignment/>
    </xf>
    <xf numFmtId="0" fontId="135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136" fillId="0" borderId="0" xfId="0" applyFont="1" applyAlignment="1">
      <alignment/>
    </xf>
    <xf numFmtId="0" fontId="137" fillId="0" borderId="0" xfId="0" applyFont="1" applyAlignment="1">
      <alignment/>
    </xf>
    <xf numFmtId="0" fontId="138" fillId="0" borderId="0" xfId="0" applyFont="1" applyAlignment="1">
      <alignment/>
    </xf>
    <xf numFmtId="0" fontId="139" fillId="0" borderId="0" xfId="0" applyFont="1" applyAlignment="1">
      <alignment/>
    </xf>
    <xf numFmtId="0" fontId="38" fillId="0" borderId="0" xfId="0" applyFont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40" fillId="0" borderId="0" xfId="0" applyFont="1" applyAlignment="1">
      <alignment/>
    </xf>
    <xf numFmtId="4" fontId="141" fillId="0" borderId="0" xfId="0" applyNumberFormat="1" applyFont="1" applyAlignment="1">
      <alignment/>
    </xf>
    <xf numFmtId="4" fontId="3" fillId="40" borderId="0" xfId="0" applyNumberFormat="1" applyFont="1" applyFill="1" applyAlignment="1">
      <alignment/>
    </xf>
    <xf numFmtId="4" fontId="11" fillId="4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left" vertical="top"/>
    </xf>
    <xf numFmtId="49" fontId="8" fillId="0" borderId="0" xfId="0" applyNumberFormat="1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vertical="top" wrapText="1"/>
    </xf>
    <xf numFmtId="0" fontId="8" fillId="0" borderId="0" xfId="0" applyFont="1" applyAlignment="1">
      <alignment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top" wrapText="1"/>
    </xf>
    <xf numFmtId="49" fontId="8" fillId="0" borderId="20" xfId="0" applyNumberFormat="1" applyFont="1" applyFill="1" applyBorder="1" applyAlignment="1">
      <alignment horizontal="center" vertical="top" wrapText="1"/>
    </xf>
    <xf numFmtId="49" fontId="8" fillId="0" borderId="21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4" fontId="8" fillId="0" borderId="12" xfId="55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/>
    </xf>
    <xf numFmtId="49" fontId="8" fillId="0" borderId="23" xfId="0" applyNumberFormat="1" applyFont="1" applyFill="1" applyBorder="1" applyAlignment="1">
      <alignment horizontal="center" vertical="top" wrapText="1"/>
    </xf>
    <xf numFmtId="4" fontId="8" fillId="0" borderId="23" xfId="0" applyNumberFormat="1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49" fontId="8" fillId="0" borderId="23" xfId="0" applyNumberFormat="1" applyFont="1" applyBorder="1" applyAlignment="1">
      <alignment horizontal="center" vertical="top" wrapText="1"/>
    </xf>
    <xf numFmtId="49" fontId="8" fillId="0" borderId="24" xfId="0" applyNumberFormat="1" applyFont="1" applyFill="1" applyBorder="1" applyAlignment="1">
      <alignment horizontal="center" vertical="top" wrapText="1"/>
    </xf>
    <xf numFmtId="184" fontId="127" fillId="0" borderId="0" xfId="0" applyNumberFormat="1" applyFont="1" applyFill="1" applyAlignment="1">
      <alignment/>
    </xf>
    <xf numFmtId="4" fontId="127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4" fontId="0" fillId="0" borderId="0" xfId="0" applyNumberFormat="1" applyFont="1" applyAlignment="1">
      <alignment/>
    </xf>
    <xf numFmtId="0" fontId="32" fillId="42" borderId="0" xfId="0" applyFont="1" applyFill="1" applyAlignment="1">
      <alignment/>
    </xf>
    <xf numFmtId="0" fontId="0" fillId="42" borderId="0" xfId="0" applyFill="1" applyAlignment="1">
      <alignment/>
    </xf>
    <xf numFmtId="0" fontId="32" fillId="43" borderId="0" xfId="0" applyFont="1" applyFill="1" applyAlignment="1">
      <alignment/>
    </xf>
    <xf numFmtId="0" fontId="0" fillId="43" borderId="0" xfId="0" applyFill="1" applyAlignment="1">
      <alignment/>
    </xf>
    <xf numFmtId="0" fontId="39" fillId="43" borderId="0" xfId="0" applyFont="1" applyFill="1" applyAlignment="1">
      <alignment/>
    </xf>
    <xf numFmtId="0" fontId="19" fillId="43" borderId="0" xfId="0" applyFont="1" applyFill="1" applyAlignment="1">
      <alignment/>
    </xf>
    <xf numFmtId="0" fontId="41" fillId="43" borderId="0" xfId="0" applyFont="1" applyFill="1" applyAlignment="1">
      <alignment/>
    </xf>
    <xf numFmtId="0" fontId="18" fillId="43" borderId="0" xfId="0" applyFont="1" applyFill="1" applyAlignment="1">
      <alignment/>
    </xf>
    <xf numFmtId="0" fontId="40" fillId="43" borderId="0" xfId="0" applyFont="1" applyFill="1" applyAlignment="1">
      <alignment/>
    </xf>
    <xf numFmtId="0" fontId="142" fillId="0" borderId="0" xfId="0" applyFont="1" applyAlignment="1">
      <alignment/>
    </xf>
    <xf numFmtId="0" fontId="17" fillId="0" borderId="0" xfId="0" applyFont="1" applyAlignment="1">
      <alignment/>
    </xf>
    <xf numFmtId="4" fontId="0" fillId="17" borderId="0" xfId="0" applyNumberFormat="1" applyFill="1" applyAlignment="1">
      <alignment/>
    </xf>
    <xf numFmtId="49" fontId="8" fillId="0" borderId="71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0" borderId="72" xfId="0" applyNumberFormat="1" applyFont="1" applyFill="1" applyBorder="1" applyAlignment="1">
      <alignment horizontal="center" vertical="top" wrapText="1"/>
    </xf>
    <xf numFmtId="4" fontId="0" fillId="38" borderId="0" xfId="0" applyNumberFormat="1" applyFill="1" applyAlignment="1">
      <alignment/>
    </xf>
    <xf numFmtId="4" fontId="33" fillId="0" borderId="0" xfId="0" applyNumberFormat="1" applyFont="1" applyFill="1" applyAlignment="1">
      <alignment/>
    </xf>
    <xf numFmtId="4" fontId="6" fillId="34" borderId="0" xfId="0" applyNumberFormat="1" applyFont="1" applyFill="1" applyAlignment="1">
      <alignment/>
    </xf>
    <xf numFmtId="4" fontId="0" fillId="40" borderId="0" xfId="0" applyNumberFormat="1" applyFont="1" applyFill="1" applyAlignment="1">
      <alignment/>
    </xf>
    <xf numFmtId="4" fontId="0" fillId="35" borderId="0" xfId="0" applyNumberFormat="1" applyFont="1" applyFill="1" applyAlignment="1">
      <alignment/>
    </xf>
    <xf numFmtId="4" fontId="3" fillId="39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4" fontId="8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0" fontId="142" fillId="39" borderId="0" xfId="0" applyFont="1" applyFill="1" applyAlignment="1">
      <alignment/>
    </xf>
    <xf numFmtId="0" fontId="0" fillId="19" borderId="0" xfId="0" applyFill="1" applyAlignment="1">
      <alignment/>
    </xf>
    <xf numFmtId="4" fontId="0" fillId="19" borderId="0" xfId="0" applyNumberFormat="1" applyFill="1" applyAlignment="1">
      <alignment/>
    </xf>
    <xf numFmtId="4" fontId="143" fillId="19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0" fillId="19" borderId="0" xfId="0" applyNumberFormat="1" applyFont="1" applyFill="1" applyAlignment="1">
      <alignment/>
    </xf>
    <xf numFmtId="49" fontId="8" fillId="0" borderId="10" xfId="51" applyNumberFormat="1" applyFont="1" applyFill="1" applyBorder="1" applyAlignment="1">
      <alignment horizontal="center" vertical="top" wrapText="1"/>
      <protection/>
    </xf>
    <xf numFmtId="0" fontId="144" fillId="0" borderId="10" xfId="0" applyFont="1" applyBorder="1" applyAlignment="1">
      <alignment/>
    </xf>
    <xf numFmtId="49" fontId="8" fillId="33" borderId="10" xfId="51" applyNumberFormat="1" applyFont="1" applyFill="1" applyBorder="1" applyAlignment="1">
      <alignment horizontal="center" vertical="top" wrapText="1"/>
      <protection/>
    </xf>
    <xf numFmtId="0" fontId="145" fillId="0" borderId="10" xfId="0" applyFont="1" applyBorder="1" applyAlignment="1">
      <alignment horizontal="center" vertical="top"/>
    </xf>
    <xf numFmtId="0" fontId="145" fillId="0" borderId="10" xfId="0" applyFont="1" applyBorder="1" applyAlignment="1">
      <alignment horizontal="center" vertical="top" wrapText="1"/>
    </xf>
    <xf numFmtId="4" fontId="145" fillId="0" borderId="10" xfId="0" applyNumberFormat="1" applyFont="1" applyBorder="1" applyAlignment="1">
      <alignment horizontal="center" vertical="top"/>
    </xf>
    <xf numFmtId="171" fontId="0" fillId="0" borderId="0" xfId="0" applyNumberFormat="1" applyAlignment="1">
      <alignment/>
    </xf>
    <xf numFmtId="171" fontId="2" fillId="0" borderId="0" xfId="55" applyFont="1" applyAlignment="1">
      <alignment/>
    </xf>
    <xf numFmtId="0" fontId="0" fillId="0" borderId="0" xfId="0" applyFont="1" applyAlignment="1">
      <alignment horizontal="center"/>
    </xf>
    <xf numFmtId="171" fontId="0" fillId="0" borderId="0" xfId="55" applyFont="1" applyFill="1" applyAlignment="1">
      <alignment/>
    </xf>
    <xf numFmtId="4" fontId="0" fillId="0" borderId="1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39" borderId="0" xfId="0" applyFont="1" applyFill="1" applyAlignment="1">
      <alignment/>
    </xf>
    <xf numFmtId="0" fontId="0" fillId="35" borderId="0" xfId="0" applyFont="1" applyFill="1" applyAlignment="1">
      <alignment/>
    </xf>
    <xf numFmtId="0" fontId="19" fillId="0" borderId="0" xfId="0" applyFont="1" applyFill="1" applyAlignment="1">
      <alignment/>
    </xf>
    <xf numFmtId="0" fontId="43" fillId="0" borderId="0" xfId="0" applyFont="1" applyAlignment="1">
      <alignment/>
    </xf>
    <xf numFmtId="0" fontId="135" fillId="0" borderId="0" xfId="0" applyFont="1" applyAlignment="1">
      <alignment horizontal="left" vertical="center"/>
    </xf>
    <xf numFmtId="0" fontId="146" fillId="0" borderId="0" xfId="0" applyFont="1" applyAlignment="1">
      <alignment horizontal="left" vertical="center"/>
    </xf>
    <xf numFmtId="0" fontId="146" fillId="0" borderId="0" xfId="0" applyFont="1" applyAlignment="1">
      <alignment/>
    </xf>
    <xf numFmtId="0" fontId="147" fillId="0" borderId="0" xfId="0" applyFont="1" applyAlignment="1">
      <alignment/>
    </xf>
    <xf numFmtId="0" fontId="148" fillId="0" borderId="0" xfId="0" applyFont="1" applyAlignment="1">
      <alignment/>
    </xf>
    <xf numFmtId="0" fontId="149" fillId="11" borderId="0" xfId="0" applyFont="1" applyFill="1" applyAlignment="1">
      <alignment/>
    </xf>
    <xf numFmtId="0" fontId="0" fillId="11" borderId="0" xfId="0" applyFill="1" applyAlignment="1">
      <alignment/>
    </xf>
    <xf numFmtId="4" fontId="150" fillId="0" borderId="0" xfId="0" applyNumberFormat="1" applyFont="1" applyAlignment="1">
      <alignment/>
    </xf>
    <xf numFmtId="4" fontId="151" fillId="0" borderId="0" xfId="0" applyNumberFormat="1" applyFont="1" applyFill="1" applyAlignment="1">
      <alignment/>
    </xf>
    <xf numFmtId="0" fontId="148" fillId="0" borderId="0" xfId="0" applyFont="1" applyFill="1" applyAlignment="1">
      <alignment/>
    </xf>
    <xf numFmtId="0" fontId="152" fillId="0" borderId="0" xfId="0" applyFont="1" applyAlignment="1">
      <alignment/>
    </xf>
    <xf numFmtId="0" fontId="149" fillId="18" borderId="0" xfId="0" applyFont="1" applyFill="1" applyAlignment="1">
      <alignment/>
    </xf>
    <xf numFmtId="0" fontId="0" fillId="18" borderId="0" xfId="0" applyFill="1" applyAlignment="1">
      <alignment/>
    </xf>
    <xf numFmtId="0" fontId="152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121" fillId="0" borderId="0" xfId="0" applyNumberFormat="1" applyFont="1" applyAlignment="1">
      <alignment/>
    </xf>
    <xf numFmtId="0" fontId="36" fillId="0" borderId="0" xfId="0" applyFont="1" applyFill="1" applyAlignment="1">
      <alignment/>
    </xf>
    <xf numFmtId="44" fontId="15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Alignment="1">
      <alignment/>
    </xf>
    <xf numFmtId="44" fontId="151" fillId="34" borderId="0" xfId="0" applyNumberFormat="1" applyFont="1" applyFill="1" applyAlignment="1">
      <alignment/>
    </xf>
    <xf numFmtId="44" fontId="153" fillId="0" borderId="0" xfId="0" applyNumberFormat="1" applyFont="1" applyFill="1" applyAlignment="1">
      <alignment/>
    </xf>
    <xf numFmtId="4" fontId="12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4" fontId="153" fillId="34" borderId="0" xfId="0" applyNumberFormat="1" applyFont="1" applyFill="1" applyAlignment="1">
      <alignment/>
    </xf>
    <xf numFmtId="44" fontId="153" fillId="16" borderId="0" xfId="0" applyNumberFormat="1" applyFont="1" applyFill="1" applyAlignment="1">
      <alignment/>
    </xf>
    <xf numFmtId="44" fontId="153" fillId="9" borderId="0" xfId="0" applyNumberFormat="1" applyFont="1" applyFill="1" applyAlignment="1">
      <alignment/>
    </xf>
    <xf numFmtId="44" fontId="151" fillId="9" borderId="0" xfId="0" applyNumberFormat="1" applyFont="1" applyFill="1" applyAlignment="1">
      <alignment/>
    </xf>
    <xf numFmtId="4" fontId="42" fillId="18" borderId="0" xfId="0" applyNumberFormat="1" applyFont="1" applyFill="1" applyAlignment="1">
      <alignment/>
    </xf>
    <xf numFmtId="44" fontId="153" fillId="18" borderId="0" xfId="0" applyNumberFormat="1" applyFont="1" applyFill="1" applyAlignment="1">
      <alignment/>
    </xf>
    <xf numFmtId="44" fontId="151" fillId="18" borderId="0" xfId="0" applyNumberFormat="1" applyFont="1" applyFill="1" applyAlignment="1">
      <alignment/>
    </xf>
    <xf numFmtId="44" fontId="153" fillId="19" borderId="0" xfId="0" applyNumberFormat="1" applyFont="1" applyFill="1" applyAlignment="1">
      <alignment/>
    </xf>
    <xf numFmtId="4" fontId="43" fillId="44" borderId="0" xfId="0" applyNumberFormat="1" applyFont="1" applyFill="1" applyAlignment="1">
      <alignment/>
    </xf>
    <xf numFmtId="4" fontId="42" fillId="44" borderId="0" xfId="0" applyNumberFormat="1" applyFont="1" applyFill="1" applyAlignment="1">
      <alignment/>
    </xf>
    <xf numFmtId="4" fontId="45" fillId="0" borderId="0" xfId="0" applyNumberFormat="1" applyFont="1" applyFill="1" applyAlignment="1">
      <alignment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4" fontId="0" fillId="34" borderId="17" xfId="0" applyNumberFormat="1" applyFill="1" applyBorder="1" applyAlignment="1">
      <alignment/>
    </xf>
    <xf numFmtId="4" fontId="0" fillId="34" borderId="73" xfId="0" applyNumberFormat="1" applyFill="1" applyBorder="1" applyAlignment="1">
      <alignment/>
    </xf>
    <xf numFmtId="0" fontId="0" fillId="0" borderId="74" xfId="0" applyFont="1" applyBorder="1" applyAlignment="1">
      <alignment/>
    </xf>
    <xf numFmtId="0" fontId="0" fillId="0" borderId="61" xfId="0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7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57" xfId="0" applyBorder="1" applyAlignment="1">
      <alignment/>
    </xf>
    <xf numFmtId="14" fontId="0" fillId="34" borderId="0" xfId="0" applyNumberFormat="1" applyFill="1" applyBorder="1" applyAlignment="1">
      <alignment/>
    </xf>
    <xf numFmtId="187" fontId="0" fillId="0" borderId="0" xfId="0" applyNumberFormat="1" applyFont="1" applyFill="1" applyAlignment="1">
      <alignment/>
    </xf>
    <xf numFmtId="187" fontId="154" fillId="0" borderId="0" xfId="0" applyNumberFormat="1" applyFont="1" applyFill="1" applyAlignment="1">
      <alignment/>
    </xf>
    <xf numFmtId="4" fontId="154" fillId="0" borderId="0" xfId="0" applyNumberFormat="1" applyFont="1" applyFill="1" applyAlignment="1">
      <alignment/>
    </xf>
    <xf numFmtId="187" fontId="0" fillId="0" borderId="0" xfId="0" applyNumberFormat="1" applyFont="1" applyAlignment="1">
      <alignment/>
    </xf>
    <xf numFmtId="187" fontId="0" fillId="0" borderId="0" xfId="0" applyNumberFormat="1" applyAlignment="1">
      <alignment/>
    </xf>
    <xf numFmtId="4" fontId="0" fillId="39" borderId="0" xfId="0" applyNumberFormat="1" applyFill="1" applyBorder="1" applyAlignment="1">
      <alignment/>
    </xf>
    <xf numFmtId="49" fontId="46" fillId="0" borderId="0" xfId="0" applyNumberFormat="1" applyFont="1" applyAlignment="1">
      <alignment/>
    </xf>
    <xf numFmtId="4" fontId="0" fillId="0" borderId="12" xfId="0" applyNumberFormat="1" applyFont="1" applyFill="1" applyBorder="1" applyAlignment="1">
      <alignment horizontal="center" vertical="top" wrapText="1"/>
    </xf>
    <xf numFmtId="4" fontId="0" fillId="0" borderId="15" xfId="0" applyNumberFormat="1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7" fillId="0" borderId="75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4" fontId="155" fillId="0" borderId="10" xfId="0" applyNumberFormat="1" applyFont="1" applyBorder="1" applyAlignment="1">
      <alignment horizontal="center" vertical="top"/>
    </xf>
    <xf numFmtId="184" fontId="155" fillId="0" borderId="10" xfId="0" applyNumberFormat="1" applyFont="1" applyFill="1" applyBorder="1" applyAlignment="1">
      <alignment horizontal="center" vertical="top"/>
    </xf>
    <xf numFmtId="14" fontId="155" fillId="0" borderId="10" xfId="0" applyNumberFormat="1" applyFont="1" applyBorder="1" applyAlignment="1">
      <alignment horizontal="center" vertical="top"/>
    </xf>
    <xf numFmtId="0" fontId="155" fillId="0" borderId="10" xfId="0" applyFont="1" applyFill="1" applyBorder="1" applyAlignment="1">
      <alignment horizontal="center" vertical="top"/>
    </xf>
    <xf numFmtId="14" fontId="155" fillId="0" borderId="10" xfId="0" applyNumberFormat="1" applyFont="1" applyFill="1" applyBorder="1" applyAlignment="1">
      <alignment horizontal="center" vertical="top"/>
    </xf>
    <xf numFmtId="0" fontId="156" fillId="33" borderId="10" xfId="0" applyFont="1" applyFill="1" applyBorder="1" applyAlignment="1">
      <alignment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1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49" fontId="10" fillId="0" borderId="21" xfId="0" applyNumberFormat="1" applyFont="1" applyFill="1" applyBorder="1" applyAlignment="1">
      <alignment horizontal="center" vertical="top" wrapText="1"/>
    </xf>
    <xf numFmtId="49" fontId="10" fillId="0" borderId="22" xfId="0" applyNumberFormat="1" applyFont="1" applyFill="1" applyBorder="1" applyAlignment="1">
      <alignment horizontal="center" vertical="top" wrapText="1"/>
    </xf>
    <xf numFmtId="49" fontId="10" fillId="0" borderId="71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10" fillId="33" borderId="12" xfId="0" applyNumberFormat="1" applyFont="1" applyFill="1" applyBorder="1" applyAlignment="1">
      <alignment horizontal="center" vertical="top" wrapText="1"/>
    </xf>
    <xf numFmtId="4" fontId="10" fillId="0" borderId="12" xfId="55" applyNumberFormat="1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 wrapText="1"/>
    </xf>
    <xf numFmtId="171" fontId="10" fillId="0" borderId="12" xfId="55" applyFont="1" applyFill="1" applyBorder="1" applyAlignment="1">
      <alignment vertical="top" wrapText="1"/>
    </xf>
    <xf numFmtId="4" fontId="10" fillId="0" borderId="23" xfId="0" applyNumberFormat="1" applyFont="1" applyFill="1" applyBorder="1" applyAlignment="1">
      <alignment horizontal="center" vertical="top" wrapText="1"/>
    </xf>
    <xf numFmtId="49" fontId="10" fillId="0" borderId="72" xfId="0" applyNumberFormat="1" applyFont="1" applyFill="1" applyBorder="1" applyAlignment="1">
      <alignment horizontal="center" vertical="top" wrapText="1"/>
    </xf>
    <xf numFmtId="49" fontId="10" fillId="0" borderId="23" xfId="0" applyNumberFormat="1" applyFont="1" applyBorder="1" applyAlignment="1">
      <alignment horizontal="center" vertical="top" wrapText="1"/>
    </xf>
    <xf numFmtId="49" fontId="10" fillId="0" borderId="24" xfId="0" applyNumberFormat="1" applyFont="1" applyFill="1" applyBorder="1" applyAlignment="1">
      <alignment horizontal="center" vertical="top" wrapText="1"/>
    </xf>
    <xf numFmtId="4" fontId="31" fillId="0" borderId="12" xfId="0" applyNumberFormat="1" applyFont="1" applyFill="1" applyBorder="1" applyAlignment="1">
      <alignment horizontal="center" vertical="top" wrapText="1"/>
    </xf>
    <xf numFmtId="4" fontId="31" fillId="0" borderId="75" xfId="0" applyNumberFormat="1" applyFont="1" applyFill="1" applyBorder="1" applyAlignment="1">
      <alignment horizontal="center" vertical="top"/>
    </xf>
    <xf numFmtId="4" fontId="31" fillId="0" borderId="10" xfId="0" applyNumberFormat="1" applyFont="1" applyFill="1" applyBorder="1" applyAlignment="1">
      <alignment horizontal="center" vertical="top"/>
    </xf>
    <xf numFmtId="4" fontId="31" fillId="0" borderId="23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7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0" fillId="33" borderId="12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4" fontId="2" fillId="0" borderId="12" xfId="55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0" xfId="51" applyNumberFormat="1" applyFont="1" applyFill="1" applyBorder="1" applyAlignment="1">
      <alignment horizontal="center" vertical="top" wrapText="1"/>
      <protection/>
    </xf>
    <xf numFmtId="0" fontId="157" fillId="0" borderId="10" xfId="0" applyFont="1" applyBorder="1" applyAlignment="1">
      <alignment/>
    </xf>
    <xf numFmtId="0" fontId="157" fillId="0" borderId="10" xfId="0" applyFont="1" applyBorder="1" applyAlignment="1">
      <alignment horizontal="center" vertical="top" wrapText="1"/>
    </xf>
    <xf numFmtId="0" fontId="154" fillId="0" borderId="10" xfId="0" applyFont="1" applyBorder="1" applyAlignment="1">
      <alignment horizontal="center" vertical="top"/>
    </xf>
    <xf numFmtId="14" fontId="154" fillId="0" borderId="10" xfId="0" applyNumberFormat="1" applyFont="1" applyBorder="1" applyAlignment="1">
      <alignment horizontal="center" vertical="top"/>
    </xf>
    <xf numFmtId="0" fontId="154" fillId="0" borderId="10" xfId="0" applyFont="1" applyFill="1" applyBorder="1" applyAlignment="1">
      <alignment horizontal="center" vertical="top"/>
    </xf>
    <xf numFmtId="4" fontId="157" fillId="0" borderId="10" xfId="0" applyNumberFormat="1" applyFont="1" applyBorder="1" applyAlignment="1">
      <alignment horizontal="center" vertical="top"/>
    </xf>
    <xf numFmtId="14" fontId="154" fillId="0" borderId="10" xfId="0" applyNumberFormat="1" applyFont="1" applyFill="1" applyBorder="1" applyAlignment="1">
      <alignment horizontal="center" vertical="top"/>
    </xf>
    <xf numFmtId="0" fontId="154" fillId="33" borderId="10" xfId="0" applyFont="1" applyFill="1" applyBorder="1" applyAlignment="1">
      <alignment/>
    </xf>
    <xf numFmtId="49" fontId="2" fillId="33" borderId="60" xfId="51" applyNumberFormat="1" applyFont="1" applyFill="1" applyBorder="1" applyAlignment="1">
      <alignment horizontal="center" vertical="top" wrapText="1"/>
      <protection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171" fontId="2" fillId="0" borderId="12" xfId="55" applyFont="1" applyFill="1" applyBorder="1" applyAlignment="1">
      <alignment vertical="top" wrapText="1"/>
    </xf>
    <xf numFmtId="49" fontId="2" fillId="33" borderId="63" xfId="0" applyNumberFormat="1" applyFont="1" applyFill="1" applyBorder="1" applyAlignment="1">
      <alignment horizontal="center" vertical="top" wrapText="1"/>
    </xf>
    <xf numFmtId="0" fontId="140" fillId="0" borderId="0" xfId="0" applyFont="1" applyBorder="1" applyAlignment="1">
      <alignment/>
    </xf>
    <xf numFmtId="4" fontId="7" fillId="0" borderId="10" xfId="0" applyNumberFormat="1" applyFont="1" applyFill="1" applyBorder="1" applyAlignment="1">
      <alignment horizontal="center" vertical="top" wrapText="1"/>
    </xf>
    <xf numFmtId="49" fontId="10" fillId="0" borderId="6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171" fontId="10" fillId="0" borderId="10" xfId="55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4" fontId="31" fillId="0" borderId="0" xfId="0" applyNumberFormat="1" applyFont="1" applyAlignment="1">
      <alignment horizontal="center" vertical="top"/>
    </xf>
    <xf numFmtId="171" fontId="10" fillId="0" borderId="10" xfId="55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center" vertical="top"/>
    </xf>
    <xf numFmtId="49" fontId="8" fillId="0" borderId="45" xfId="0" applyNumberFormat="1" applyFont="1" applyFill="1" applyBorder="1" applyAlignment="1">
      <alignment horizontal="center" vertical="top" wrapText="1"/>
    </xf>
    <xf numFmtId="49" fontId="8" fillId="0" borderId="76" xfId="0" applyNumberFormat="1" applyFont="1" applyFill="1" applyBorder="1" applyAlignment="1">
      <alignment horizontal="center" vertical="top" wrapText="1"/>
    </xf>
    <xf numFmtId="49" fontId="8" fillId="0" borderId="77" xfId="0" applyNumberFormat="1" applyFont="1" applyFill="1" applyBorder="1" applyAlignment="1">
      <alignment horizontal="center" vertical="top" wrapText="1"/>
    </xf>
    <xf numFmtId="49" fontId="8" fillId="0" borderId="73" xfId="0" applyNumberFormat="1" applyFont="1" applyFill="1" applyBorder="1" applyAlignment="1">
      <alignment horizontal="center" vertical="top" wrapText="1"/>
    </xf>
    <xf numFmtId="49" fontId="8" fillId="0" borderId="74" xfId="0" applyNumberFormat="1" applyFont="1" applyFill="1" applyBorder="1" applyAlignment="1">
      <alignment horizontal="center" vertical="top" wrapText="1"/>
    </xf>
    <xf numFmtId="4" fontId="8" fillId="0" borderId="10" xfId="55" applyNumberFormat="1" applyFont="1" applyFill="1" applyBorder="1" applyAlignment="1">
      <alignment horizontal="center" vertical="top" wrapText="1"/>
    </xf>
    <xf numFmtId="0" fontId="0" fillId="0" borderId="58" xfId="0" applyBorder="1" applyAlignment="1">
      <alignment/>
    </xf>
    <xf numFmtId="49" fontId="7" fillId="0" borderId="76" xfId="0" applyNumberFormat="1" applyFont="1" applyFill="1" applyBorder="1" applyAlignment="1">
      <alignment horizontal="center" vertical="top" wrapText="1"/>
    </xf>
    <xf numFmtId="49" fontId="7" fillId="0" borderId="77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154" fillId="0" borderId="10" xfId="0" applyFont="1" applyBorder="1" applyAlignment="1">
      <alignment/>
    </xf>
    <xf numFmtId="184" fontId="154" fillId="0" borderId="10" xfId="0" applyNumberFormat="1" applyFont="1" applyFill="1" applyBorder="1" applyAlignment="1">
      <alignment horizontal="center" vertical="top"/>
    </xf>
    <xf numFmtId="49" fontId="0" fillId="0" borderId="23" xfId="0" applyNumberFormat="1" applyFont="1" applyFill="1" applyBorder="1" applyAlignment="1">
      <alignment horizontal="center" vertical="top" wrapText="1"/>
    </xf>
    <xf numFmtId="49" fontId="0" fillId="0" borderId="24" xfId="0" applyNumberFormat="1" applyFont="1" applyFill="1" applyBorder="1" applyAlignment="1">
      <alignment horizontal="center" vertical="top" wrapText="1"/>
    </xf>
    <xf numFmtId="0" fontId="158" fillId="0" borderId="0" xfId="0" applyFont="1" applyAlignment="1">
      <alignment/>
    </xf>
    <xf numFmtId="4" fontId="121" fillId="0" borderId="1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 wrapText="1"/>
    </xf>
    <xf numFmtId="171" fontId="2" fillId="0" borderId="0" xfId="55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4" fontId="121" fillId="0" borderId="0" xfId="0" applyNumberFormat="1" applyFont="1" applyFill="1" applyBorder="1" applyAlignment="1">
      <alignment horizontal="center" vertical="top"/>
    </xf>
    <xf numFmtId="0" fontId="145" fillId="0" borderId="0" xfId="0" applyFont="1" applyBorder="1" applyAlignment="1">
      <alignment horizontal="center" vertical="top" wrapText="1"/>
    </xf>
    <xf numFmtId="0" fontId="155" fillId="0" borderId="10" xfId="0" applyFont="1" applyBorder="1" applyAlignment="1">
      <alignment horizontal="center" vertical="top"/>
    </xf>
    <xf numFmtId="0" fontId="156" fillId="0" borderId="10" xfId="0" applyFont="1" applyBorder="1" applyAlignment="1">
      <alignment/>
    </xf>
    <xf numFmtId="4" fontId="105" fillId="0" borderId="10" xfId="0" applyNumberFormat="1" applyFont="1" applyFill="1" applyBorder="1" applyAlignment="1">
      <alignment horizontal="center" vertical="top"/>
    </xf>
    <xf numFmtId="44" fontId="159" fillId="0" borderId="0" xfId="0" applyNumberFormat="1" applyFont="1" applyFill="1" applyAlignment="1">
      <alignment/>
    </xf>
    <xf numFmtId="0" fontId="16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4" fontId="44" fillId="34" borderId="0" xfId="0" applyNumberFormat="1" applyFont="1" applyFill="1" applyBorder="1" applyAlignment="1">
      <alignment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4" fontId="43" fillId="40" borderId="0" xfId="0" applyNumberFormat="1" applyFont="1" applyFill="1" applyAlignment="1">
      <alignment/>
    </xf>
    <xf numFmtId="4" fontId="43" fillId="34" borderId="0" xfId="0" applyNumberFormat="1" applyFont="1" applyFill="1" applyBorder="1" applyAlignment="1">
      <alignment/>
    </xf>
    <xf numFmtId="14" fontId="0" fillId="3" borderId="0" xfId="0" applyNumberFormat="1" applyFill="1" applyBorder="1" applyAlignment="1">
      <alignment/>
    </xf>
    <xf numFmtId="14" fontId="148" fillId="3" borderId="0" xfId="0" applyNumberFormat="1" applyFont="1" applyFill="1" applyBorder="1" applyAlignment="1">
      <alignment/>
    </xf>
    <xf numFmtId="14" fontId="0" fillId="16" borderId="0" xfId="0" applyNumberFormat="1" applyFill="1" applyBorder="1" applyAlignment="1">
      <alignment/>
    </xf>
    <xf numFmtId="14" fontId="0" fillId="37" borderId="0" xfId="0" applyNumberFormat="1" applyFill="1" applyBorder="1" applyAlignment="1">
      <alignment/>
    </xf>
    <xf numFmtId="14" fontId="148" fillId="37" borderId="0" xfId="0" applyNumberFormat="1" applyFont="1" applyFill="1" applyBorder="1" applyAlignment="1">
      <alignment/>
    </xf>
    <xf numFmtId="14" fontId="0" fillId="19" borderId="0" xfId="0" applyNumberFormat="1" applyFill="1" applyBorder="1" applyAlignment="1">
      <alignment/>
    </xf>
    <xf numFmtId="14" fontId="161" fillId="0" borderId="0" xfId="0" applyNumberFormat="1" applyFont="1" applyFill="1" applyBorder="1" applyAlignment="1">
      <alignment/>
    </xf>
    <xf numFmtId="0" fontId="161" fillId="0" borderId="0" xfId="0" applyFont="1" applyFill="1" applyBorder="1" applyAlignment="1">
      <alignment/>
    </xf>
    <xf numFmtId="14" fontId="0" fillId="44" borderId="0" xfId="0" applyNumberFormat="1" applyFill="1" applyBorder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Alignment="1">
      <alignment/>
    </xf>
    <xf numFmtId="44" fontId="2" fillId="0" borderId="0" xfId="0" applyNumberFormat="1" applyFont="1" applyFill="1" applyAlignment="1">
      <alignment/>
    </xf>
    <xf numFmtId="187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" fontId="162" fillId="0" borderId="10" xfId="0" applyNumberFormat="1" applyFont="1" applyFill="1" applyBorder="1" applyAlignment="1">
      <alignment horizontal="center" vertical="top"/>
    </xf>
    <xf numFmtId="4" fontId="163" fillId="0" borderId="10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" fontId="154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" fontId="8" fillId="0" borderId="0" xfId="55" applyNumberFormat="1" applyFont="1" applyFill="1" applyBorder="1" applyAlignment="1">
      <alignment horizontal="center" vertical="top" wrapText="1"/>
    </xf>
    <xf numFmtId="4" fontId="7" fillId="0" borderId="10" xfId="55" applyNumberFormat="1" applyFont="1" applyFill="1" applyBorder="1" applyAlignment="1">
      <alignment horizontal="center" vertical="top" wrapText="1"/>
    </xf>
    <xf numFmtId="49" fontId="31" fillId="0" borderId="78" xfId="0" applyNumberFormat="1" applyFont="1" applyFill="1" applyBorder="1" applyAlignment="1">
      <alignment horizontal="center" vertical="center" wrapText="1"/>
    </xf>
    <xf numFmtId="49" fontId="31" fillId="0" borderId="76" xfId="0" applyNumberFormat="1" applyFont="1" applyFill="1" applyBorder="1" applyAlignment="1">
      <alignment horizontal="center" vertical="center" wrapText="1"/>
    </xf>
    <xf numFmtId="49" fontId="31" fillId="0" borderId="79" xfId="0" applyNumberFormat="1" applyFont="1" applyFill="1" applyBorder="1" applyAlignment="1">
      <alignment horizontal="center" vertical="center" wrapText="1"/>
    </xf>
    <xf numFmtId="49" fontId="31" fillId="0" borderId="71" xfId="0" applyNumberFormat="1" applyFont="1" applyFill="1" applyBorder="1" applyAlignment="1">
      <alignment horizontal="center" vertical="center" wrapText="1"/>
    </xf>
    <xf numFmtId="49" fontId="31" fillId="0" borderId="44" xfId="0" applyNumberFormat="1" applyFont="1" applyFill="1" applyBorder="1" applyAlignment="1">
      <alignment horizontal="center" vertical="center" wrapText="1"/>
    </xf>
    <xf numFmtId="49" fontId="31" fillId="0" borderId="45" xfId="0" applyNumberFormat="1" applyFont="1" applyFill="1" applyBorder="1" applyAlignment="1">
      <alignment horizontal="center" vertical="center" wrapText="1"/>
    </xf>
    <xf numFmtId="49" fontId="31" fillId="0" borderId="80" xfId="0" applyNumberFormat="1" applyFont="1" applyFill="1" applyBorder="1" applyAlignment="1">
      <alignment horizontal="center" vertical="center" wrapText="1"/>
    </xf>
    <xf numFmtId="49" fontId="31" fillId="0" borderId="81" xfId="0" applyNumberFormat="1" applyFont="1" applyFill="1" applyBorder="1" applyAlignment="1">
      <alignment horizontal="center" vertical="center" wrapText="1"/>
    </xf>
    <xf numFmtId="49" fontId="31" fillId="0" borderId="77" xfId="0" applyNumberFormat="1" applyFont="1" applyFill="1" applyBorder="1" applyAlignment="1">
      <alignment horizontal="center" vertical="center" wrapText="1"/>
    </xf>
    <xf numFmtId="49" fontId="31" fillId="0" borderId="7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10" fillId="0" borderId="78" xfId="0" applyNumberFormat="1" applyFont="1" applyFill="1" applyBorder="1" applyAlignment="1">
      <alignment horizontal="center" vertical="center" wrapText="1"/>
    </xf>
    <xf numFmtId="49" fontId="10" fillId="0" borderId="82" xfId="0" applyNumberFormat="1" applyFont="1" applyFill="1" applyBorder="1" applyAlignment="1">
      <alignment horizontal="center" vertical="center" wrapText="1"/>
    </xf>
    <xf numFmtId="49" fontId="10" fillId="0" borderId="83" xfId="0" applyNumberFormat="1" applyFont="1" applyFill="1" applyBorder="1" applyAlignment="1">
      <alignment horizontal="center" vertical="center" wrapText="1"/>
    </xf>
    <xf numFmtId="49" fontId="10" fillId="0" borderId="80" xfId="0" applyNumberFormat="1" applyFont="1" applyFill="1" applyBorder="1" applyAlignment="1">
      <alignment horizontal="center" vertical="center" wrapText="1"/>
    </xf>
    <xf numFmtId="49" fontId="10" fillId="0" borderId="81" xfId="0" applyNumberFormat="1" applyFont="1" applyFill="1" applyBorder="1" applyAlignment="1">
      <alignment horizontal="center" vertical="center" wrapText="1"/>
    </xf>
    <xf numFmtId="49" fontId="10" fillId="0" borderId="79" xfId="0" applyNumberFormat="1" applyFont="1" applyFill="1" applyBorder="1" applyAlignment="1">
      <alignment horizontal="center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49" fontId="7" fillId="0" borderId="73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8" fillId="0" borderId="78" xfId="0" applyNumberFormat="1" applyFont="1" applyFill="1" applyBorder="1" applyAlignment="1">
      <alignment horizontal="center" vertical="center" wrapText="1"/>
    </xf>
    <xf numFmtId="49" fontId="8" fillId="0" borderId="82" xfId="0" applyNumberFormat="1" applyFont="1" applyFill="1" applyBorder="1" applyAlignment="1">
      <alignment horizontal="center" vertical="center" wrapText="1"/>
    </xf>
    <xf numFmtId="49" fontId="8" fillId="0" borderId="83" xfId="0" applyNumberFormat="1" applyFont="1" applyFill="1" applyBorder="1" applyAlignment="1">
      <alignment horizontal="center" vertical="center" wrapText="1"/>
    </xf>
    <xf numFmtId="49" fontId="8" fillId="0" borderId="80" xfId="0" applyNumberFormat="1" applyFont="1" applyFill="1" applyBorder="1" applyAlignment="1">
      <alignment horizontal="center" vertical="center" wrapText="1"/>
    </xf>
    <xf numFmtId="49" fontId="8" fillId="0" borderId="81" xfId="0" applyNumberFormat="1" applyFont="1" applyFill="1" applyBorder="1" applyAlignment="1">
      <alignment horizontal="center" vertical="center" wrapText="1"/>
    </xf>
    <xf numFmtId="49" fontId="8" fillId="0" borderId="7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>
      <alignment horizontal="center" vertical="center" wrapText="1"/>
    </xf>
    <xf numFmtId="49" fontId="10" fillId="0" borderId="76" xfId="0" applyNumberFormat="1" applyFont="1" applyFill="1" applyBorder="1" applyAlignment="1">
      <alignment horizontal="center" vertical="center" wrapText="1"/>
    </xf>
    <xf numFmtId="49" fontId="10" fillId="0" borderId="71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45" xfId="0" applyNumberFormat="1" applyFont="1" applyFill="1" applyBorder="1" applyAlignment="1">
      <alignment horizontal="center" vertical="center" wrapText="1"/>
    </xf>
    <xf numFmtId="49" fontId="10" fillId="0" borderId="77" xfId="0" applyNumberFormat="1" applyFont="1" applyFill="1" applyBorder="1" applyAlignment="1">
      <alignment horizontal="center" vertical="center" wrapText="1"/>
    </xf>
    <xf numFmtId="49" fontId="10" fillId="0" borderId="7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top" wrapText="1"/>
    </xf>
    <xf numFmtId="49" fontId="8" fillId="0" borderId="73" xfId="0" applyNumberFormat="1" applyFont="1" applyFill="1" applyBorder="1" applyAlignment="1">
      <alignment horizontal="center" vertical="center" wrapText="1"/>
    </xf>
    <xf numFmtId="49" fontId="8" fillId="0" borderId="7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44" xfId="0" applyNumberFormat="1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49" fontId="8" fillId="0" borderId="77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82" xfId="0" applyNumberFormat="1" applyFont="1" applyFill="1" applyBorder="1" applyAlignment="1">
      <alignment horizontal="center" vertical="center" wrapText="1"/>
    </xf>
    <xf numFmtId="49" fontId="2" fillId="0" borderId="83" xfId="0" applyNumberFormat="1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6">
      <selection activeCell="B22" sqref="B22"/>
    </sheetView>
  </sheetViews>
  <sheetFormatPr defaultColWidth="9.140625" defaultRowHeight="12.75"/>
  <cols>
    <col min="1" max="1" width="5.421875" style="212" customWidth="1"/>
    <col min="2" max="2" width="80.28125" style="210" customWidth="1"/>
    <col min="3" max="16384" width="9.140625" style="210" customWidth="1"/>
  </cols>
  <sheetData>
    <row r="1" spans="1:9" ht="12.75">
      <c r="A1" s="209" t="s">
        <v>95</v>
      </c>
      <c r="D1" s="211"/>
      <c r="E1" s="211"/>
      <c r="F1" s="211"/>
      <c r="G1" s="211"/>
      <c r="H1" s="211"/>
      <c r="I1" s="211"/>
    </row>
    <row r="2" spans="4:9" ht="12.75">
      <c r="D2" s="211"/>
      <c r="E2" s="211"/>
      <c r="F2" s="211"/>
      <c r="G2" s="211"/>
      <c r="H2" s="211"/>
      <c r="I2" s="211"/>
    </row>
    <row r="3" spans="1:9" ht="12.75">
      <c r="A3" s="213" t="s">
        <v>96</v>
      </c>
      <c r="B3" s="214" t="s">
        <v>97</v>
      </c>
      <c r="D3" s="211"/>
      <c r="E3" s="211"/>
      <c r="F3" s="211"/>
      <c r="G3" s="211"/>
      <c r="H3" s="211"/>
      <c r="I3" s="211"/>
    </row>
    <row r="4" spans="1:9" ht="12.75">
      <c r="A4" s="215" t="s">
        <v>98</v>
      </c>
      <c r="B4" s="216" t="s">
        <v>99</v>
      </c>
      <c r="D4" s="211"/>
      <c r="E4" s="211"/>
      <c r="F4" s="211"/>
      <c r="G4" s="211"/>
      <c r="H4" s="211"/>
      <c r="I4" s="211"/>
    </row>
    <row r="5" spans="1:2" ht="12.75">
      <c r="A5" s="215" t="s">
        <v>100</v>
      </c>
      <c r="B5" s="216" t="s">
        <v>101</v>
      </c>
    </row>
    <row r="6" spans="1:2" ht="12.75">
      <c r="A6" s="215" t="s">
        <v>102</v>
      </c>
      <c r="B6" s="216" t="s">
        <v>103</v>
      </c>
    </row>
    <row r="7" spans="1:2" ht="12.75">
      <c r="A7" s="215" t="s">
        <v>104</v>
      </c>
      <c r="B7" s="216" t="s">
        <v>105</v>
      </c>
    </row>
    <row r="8" spans="1:2" ht="76.5">
      <c r="A8" s="215" t="s">
        <v>15</v>
      </c>
      <c r="B8" s="217" t="s">
        <v>106</v>
      </c>
    </row>
    <row r="9" spans="1:2" ht="51">
      <c r="A9" s="215" t="s">
        <v>16</v>
      </c>
      <c r="B9" s="218" t="s">
        <v>107</v>
      </c>
    </row>
    <row r="10" spans="1:2" ht="12.75">
      <c r="A10" s="215" t="s">
        <v>17</v>
      </c>
      <c r="B10" s="216" t="s">
        <v>108</v>
      </c>
    </row>
    <row r="11" spans="1:2" ht="25.5">
      <c r="A11" s="215" t="s">
        <v>18</v>
      </c>
      <c r="B11" s="216" t="s">
        <v>109</v>
      </c>
    </row>
    <row r="12" spans="1:2" ht="12.75">
      <c r="A12" s="215" t="s">
        <v>19</v>
      </c>
      <c r="B12" s="216" t="s">
        <v>110</v>
      </c>
    </row>
    <row r="13" spans="1:2" ht="12.75">
      <c r="A13" s="219" t="s">
        <v>20</v>
      </c>
      <c r="B13" s="218" t="s">
        <v>111</v>
      </c>
    </row>
    <row r="14" spans="1:2" ht="12.75">
      <c r="A14" s="215" t="s">
        <v>21</v>
      </c>
      <c r="B14" s="216" t="s">
        <v>112</v>
      </c>
    </row>
    <row r="15" spans="1:2" ht="12.75">
      <c r="A15" s="215" t="s">
        <v>12</v>
      </c>
      <c r="B15" s="216" t="s">
        <v>113</v>
      </c>
    </row>
    <row r="16" spans="1:2" ht="25.5">
      <c r="A16" s="215" t="s">
        <v>22</v>
      </c>
      <c r="B16" s="216" t="s">
        <v>114</v>
      </c>
    </row>
    <row r="17" spans="1:2" ht="12.75">
      <c r="A17" s="215" t="s">
        <v>23</v>
      </c>
      <c r="B17" s="216" t="s">
        <v>115</v>
      </c>
    </row>
    <row r="18" spans="1:2" ht="25.5">
      <c r="A18" s="219" t="s">
        <v>24</v>
      </c>
      <c r="B18" s="218" t="s">
        <v>116</v>
      </c>
    </row>
    <row r="19" spans="1:2" ht="12.75">
      <c r="A19" s="219" t="s">
        <v>25</v>
      </c>
      <c r="B19" s="218" t="s">
        <v>117</v>
      </c>
    </row>
    <row r="20" spans="1:2" ht="25.5">
      <c r="A20" s="219" t="s">
        <v>26</v>
      </c>
      <c r="B20" s="218" t="s">
        <v>118</v>
      </c>
    </row>
    <row r="21" spans="1:2" ht="12.75">
      <c r="A21" s="219" t="s">
        <v>27</v>
      </c>
      <c r="B21" s="218" t="s">
        <v>119</v>
      </c>
    </row>
    <row r="22" spans="1:2" ht="12.75">
      <c r="A22" s="219" t="s">
        <v>29</v>
      </c>
      <c r="B22" s="218" t="s">
        <v>120</v>
      </c>
    </row>
    <row r="23" spans="1:2" ht="25.5">
      <c r="A23" s="215" t="s">
        <v>30</v>
      </c>
      <c r="B23" s="216" t="s">
        <v>121</v>
      </c>
    </row>
    <row r="24" spans="1:2" ht="25.5">
      <c r="A24" s="215" t="s">
        <v>35</v>
      </c>
      <c r="B24" s="218" t="s">
        <v>122</v>
      </c>
    </row>
    <row r="25" spans="1:2" ht="25.5">
      <c r="A25" s="219" t="s">
        <v>36</v>
      </c>
      <c r="B25" s="218" t="s">
        <v>123</v>
      </c>
    </row>
    <row r="26" spans="1:2" ht="25.5">
      <c r="A26" s="215" t="s">
        <v>37</v>
      </c>
      <c r="B26" s="218" t="s">
        <v>124</v>
      </c>
    </row>
    <row r="27" spans="1:2" ht="25.5">
      <c r="A27" s="215" t="s">
        <v>125</v>
      </c>
      <c r="B27" s="218" t="s">
        <v>126</v>
      </c>
    </row>
    <row r="28" spans="1:2" ht="76.5">
      <c r="A28" s="215" t="s">
        <v>49</v>
      </c>
      <c r="B28" s="216" t="s">
        <v>127</v>
      </c>
    </row>
    <row r="29" spans="1:2" ht="25.5">
      <c r="A29" s="215" t="s">
        <v>128</v>
      </c>
      <c r="B29" s="216" t="s">
        <v>129</v>
      </c>
    </row>
    <row r="30" spans="1:2" ht="25.5">
      <c r="A30" s="215" t="s">
        <v>130</v>
      </c>
      <c r="B30" s="218" t="s">
        <v>131</v>
      </c>
    </row>
    <row r="31" spans="1:2" ht="25.5">
      <c r="A31" s="220" t="s">
        <v>132</v>
      </c>
      <c r="B31" s="221" t="s">
        <v>133</v>
      </c>
    </row>
  </sheetData>
  <sheetProtection/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5.00390625" style="0" customWidth="1"/>
    <col min="2" max="2" width="13.140625" style="0" customWidth="1"/>
  </cols>
  <sheetData>
    <row r="1" spans="1:4" ht="26.25">
      <c r="A1" s="572" t="s">
        <v>358</v>
      </c>
      <c r="B1" s="572"/>
      <c r="C1" s="572"/>
      <c r="D1" s="572"/>
    </row>
    <row r="3" spans="1:2" ht="12.75">
      <c r="A3" s="249">
        <v>52927.37</v>
      </c>
      <c r="B3" s="18">
        <v>42998</v>
      </c>
    </row>
    <row r="4" spans="1:2" ht="12.75">
      <c r="A4" s="249">
        <v>25217.97</v>
      </c>
      <c r="B4" s="18">
        <v>42998</v>
      </c>
    </row>
    <row r="5" spans="1:2" ht="12.75">
      <c r="A5" s="249"/>
      <c r="B5" s="18"/>
    </row>
    <row r="6" ht="15.75">
      <c r="A6" s="97">
        <f>SUM(A3:A5)</f>
        <v>78145.34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6" sqref="A6"/>
    </sheetView>
  </sheetViews>
  <sheetFormatPr defaultColWidth="9.140625" defaultRowHeight="12.75"/>
  <sheetData>
    <row r="1" spans="1:5" ht="27">
      <c r="A1" s="614" t="s">
        <v>394</v>
      </c>
      <c r="B1" s="614"/>
      <c r="C1" s="614"/>
      <c r="D1" s="614"/>
      <c r="E1" s="614"/>
    </row>
    <row r="3" ht="12.75">
      <c r="A3" s="4">
        <v>22478.84</v>
      </c>
    </row>
    <row r="4" ht="12.75">
      <c r="A4" s="4">
        <v>11724.43</v>
      </c>
    </row>
    <row r="5" ht="12.75">
      <c r="A5" s="4">
        <v>18120.49</v>
      </c>
    </row>
    <row r="6" ht="12.75">
      <c r="A6" s="5">
        <f>SUM(A3:A5)</f>
        <v>52323.76000000001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140625" style="0" bestFit="1" customWidth="1"/>
  </cols>
  <sheetData>
    <row r="1" spans="1:12" ht="33.75">
      <c r="A1" s="615" t="s">
        <v>393</v>
      </c>
      <c r="B1" s="615"/>
      <c r="C1" s="615"/>
      <c r="D1" s="615"/>
      <c r="E1" s="615"/>
      <c r="K1" s="314"/>
      <c r="L1" s="314"/>
    </row>
    <row r="4" ht="12.75">
      <c r="A4" s="4">
        <v>142682.12</v>
      </c>
    </row>
    <row r="5" ht="12.75">
      <c r="A5" s="4">
        <v>111154.16</v>
      </c>
    </row>
    <row r="6" ht="12.75">
      <c r="A6" s="4">
        <v>92357.3</v>
      </c>
    </row>
    <row r="7" ht="12.75">
      <c r="A7" s="5">
        <f>SUM(A4:A6)</f>
        <v>346193.58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1"/>
  <sheetViews>
    <sheetView zoomScale="70" zoomScaleNormal="70" zoomScalePageLayoutView="0" workbookViewId="0" topLeftCell="A46">
      <selection activeCell="A10" activeCellId="7" sqref="A61 A55 A47 A39 A33 A25 A18 A10"/>
    </sheetView>
  </sheetViews>
  <sheetFormatPr defaultColWidth="9.140625" defaultRowHeight="12.75"/>
  <cols>
    <col min="1" max="1" width="23.140625" style="0" customWidth="1"/>
    <col min="2" max="2" width="64.57421875" style="0" customWidth="1"/>
    <col min="3" max="3" width="33.140625" style="0" customWidth="1"/>
    <col min="4" max="4" width="36.8515625" style="0" customWidth="1"/>
    <col min="5" max="5" width="13.8515625" style="0" customWidth="1"/>
    <col min="6" max="6" width="29.28125" style="0" customWidth="1"/>
    <col min="8" max="8" width="20.8515625" style="0" customWidth="1"/>
    <col min="10" max="10" width="20.8515625" style="0" customWidth="1"/>
  </cols>
  <sheetData>
    <row r="1" spans="1:8" ht="48.75" customHeight="1">
      <c r="A1" s="413" t="s">
        <v>324</v>
      </c>
      <c r="B1" s="414"/>
      <c r="C1" s="414"/>
      <c r="D1" s="415">
        <v>2017</v>
      </c>
      <c r="E1" s="415"/>
      <c r="F1" s="415"/>
      <c r="G1" s="415"/>
      <c r="H1" s="416"/>
    </row>
    <row r="2" spans="1:8" ht="22.5" customHeight="1">
      <c r="A2" s="413"/>
      <c r="B2" s="414"/>
      <c r="C2" s="414"/>
      <c r="D2" s="415"/>
      <c r="E2" s="415"/>
      <c r="F2" s="415"/>
      <c r="G2" s="415"/>
      <c r="H2" s="416"/>
    </row>
    <row r="3" spans="1:8" ht="24.75" customHeight="1">
      <c r="A3" s="413"/>
      <c r="B3" s="414"/>
      <c r="C3" s="414"/>
      <c r="D3" s="415"/>
      <c r="E3" s="415"/>
      <c r="F3" s="415"/>
      <c r="G3" s="415"/>
      <c r="H3" s="416"/>
    </row>
    <row r="4" spans="1:7" ht="15">
      <c r="A4" s="437">
        <v>24745.97</v>
      </c>
      <c r="B4" s="417" t="s">
        <v>330</v>
      </c>
      <c r="C4" s="459">
        <v>42804</v>
      </c>
      <c r="D4" s="455" t="s">
        <v>349</v>
      </c>
      <c r="F4" s="16" t="s">
        <v>357</v>
      </c>
      <c r="G4" s="6"/>
    </row>
    <row r="5" spans="1:6" ht="15">
      <c r="A5" s="437">
        <v>17344.87</v>
      </c>
      <c r="B5" s="417" t="s">
        <v>359</v>
      </c>
      <c r="C5" s="459">
        <v>42811</v>
      </c>
      <c r="D5" s="455" t="s">
        <v>351</v>
      </c>
      <c r="E5" s="4"/>
      <c r="F5" s="4">
        <v>1300000</v>
      </c>
    </row>
    <row r="6" spans="1:4" ht="15">
      <c r="A6" s="437">
        <v>3770.08</v>
      </c>
      <c r="B6" s="417" t="s">
        <v>325</v>
      </c>
      <c r="C6" s="459">
        <v>42811</v>
      </c>
      <c r="D6" s="455" t="s">
        <v>349</v>
      </c>
    </row>
    <row r="7" spans="1:4" ht="15">
      <c r="A7" s="437">
        <v>7859.3</v>
      </c>
      <c r="B7" s="417" t="s">
        <v>326</v>
      </c>
      <c r="C7" s="459">
        <v>42804</v>
      </c>
      <c r="D7" s="455" t="s">
        <v>349</v>
      </c>
    </row>
    <row r="8" spans="1:5" ht="15.75">
      <c r="A8" s="433">
        <v>29305.28</v>
      </c>
      <c r="B8" s="422" t="s">
        <v>336</v>
      </c>
      <c r="C8" s="459">
        <v>42822</v>
      </c>
      <c r="D8" s="457" t="s">
        <v>351</v>
      </c>
      <c r="E8" s="8"/>
    </row>
    <row r="9" spans="1:4" ht="15">
      <c r="A9" s="437">
        <v>7023.69</v>
      </c>
      <c r="B9" s="417" t="s">
        <v>354</v>
      </c>
      <c r="C9" s="459">
        <v>42804</v>
      </c>
      <c r="D9" s="455" t="s">
        <v>350</v>
      </c>
    </row>
    <row r="10" spans="1:4" s="8" customFormat="1" ht="25.5" customHeight="1">
      <c r="A10" s="434">
        <f>SUM(A4:A9)</f>
        <v>90049.19</v>
      </c>
      <c r="B10" s="422"/>
      <c r="C10" s="63"/>
      <c r="D10" s="457"/>
    </row>
    <row r="11" spans="1:4" s="8" customFormat="1" ht="25.5" customHeight="1">
      <c r="A11" s="434"/>
      <c r="B11" s="422"/>
      <c r="C11" s="19"/>
      <c r="D11" s="10"/>
    </row>
    <row r="12" spans="1:10" ht="20.25">
      <c r="A12" s="439">
        <v>11376.52</v>
      </c>
      <c r="B12" s="417" t="s">
        <v>327</v>
      </c>
      <c r="C12" s="592">
        <v>42828</v>
      </c>
      <c r="D12" s="455" t="s">
        <v>349</v>
      </c>
      <c r="F12" s="418" t="s">
        <v>328</v>
      </c>
      <c r="G12" s="418"/>
      <c r="H12" s="418"/>
      <c r="I12" s="418"/>
      <c r="J12" s="419"/>
    </row>
    <row r="13" spans="1:10" ht="20.25">
      <c r="A13" s="439">
        <v>4833.28</v>
      </c>
      <c r="B13" s="417" t="s">
        <v>360</v>
      </c>
      <c r="C13" s="592">
        <v>42828</v>
      </c>
      <c r="D13" s="455" t="s">
        <v>351</v>
      </c>
      <c r="F13" s="418"/>
      <c r="G13" s="418"/>
      <c r="H13" s="418"/>
      <c r="I13" s="418"/>
      <c r="J13" s="419"/>
    </row>
    <row r="14" spans="1:10" ht="15.75">
      <c r="A14" s="440">
        <v>10924</v>
      </c>
      <c r="B14" s="422" t="s">
        <v>337</v>
      </c>
      <c r="C14" s="592">
        <v>42828</v>
      </c>
      <c r="D14" s="584" t="s">
        <v>349</v>
      </c>
      <c r="E14" s="8"/>
      <c r="F14" s="601">
        <f>$A$25</f>
        <v>175855.88000000003</v>
      </c>
      <c r="G14" s="8"/>
      <c r="H14" s="601">
        <f>$A$18</f>
        <v>147643.86</v>
      </c>
      <c r="I14" s="8"/>
      <c r="J14" s="4">
        <f>$A$47</f>
        <v>30314.92</v>
      </c>
    </row>
    <row r="15" spans="1:10" ht="15.75">
      <c r="A15" s="440">
        <v>24990.46</v>
      </c>
      <c r="B15" s="423" t="s">
        <v>338</v>
      </c>
      <c r="C15" s="593">
        <v>42832</v>
      </c>
      <c r="D15" s="455" t="s">
        <v>349</v>
      </c>
      <c r="F15" s="602">
        <f>$A$10</f>
        <v>90049.19</v>
      </c>
      <c r="H15" s="4">
        <f>$A$33</f>
        <v>46311.64</v>
      </c>
      <c r="J15" s="4">
        <f>$A$55</f>
        <v>103598.99</v>
      </c>
    </row>
    <row r="16" spans="1:10" ht="15.75">
      <c r="A16" s="440">
        <v>26393.99</v>
      </c>
      <c r="B16" s="423" t="s">
        <v>339</v>
      </c>
      <c r="C16" s="593">
        <v>42851</v>
      </c>
      <c r="D16" s="585" t="s">
        <v>349</v>
      </c>
      <c r="E16" s="8"/>
      <c r="F16" s="603">
        <f>SUM(F14:F15)</f>
        <v>265905.07000000007</v>
      </c>
      <c r="G16" s="8"/>
      <c r="H16" s="464">
        <f>$A$39</f>
        <v>157962.89</v>
      </c>
      <c r="J16" s="5">
        <f>SUM(J14:J15)</f>
        <v>133913.91</v>
      </c>
    </row>
    <row r="17" spans="1:10" ht="15">
      <c r="A17" s="439">
        <v>69125.61</v>
      </c>
      <c r="B17" s="417" t="s">
        <v>329</v>
      </c>
      <c r="C17" s="592">
        <v>42828</v>
      </c>
      <c r="D17" s="455" t="s">
        <v>349</v>
      </c>
      <c r="H17" s="5">
        <f>SUM(H14:H16)</f>
        <v>351918.39</v>
      </c>
      <c r="J17" s="4"/>
    </row>
    <row r="18" spans="1:4" s="8" customFormat="1" ht="27.75" customHeight="1">
      <c r="A18" s="434">
        <f>SUM(A12:A17)</f>
        <v>147643.86</v>
      </c>
      <c r="B18" s="422"/>
      <c r="C18" s="19"/>
      <c r="D18" s="10"/>
    </row>
    <row r="19" spans="1:4" s="8" customFormat="1" ht="27.75" customHeight="1">
      <c r="A19" s="434"/>
      <c r="B19" s="422"/>
      <c r="C19" s="19"/>
      <c r="D19" s="10"/>
    </row>
    <row r="20" spans="1:10" ht="15">
      <c r="A20" s="438">
        <v>84674.24</v>
      </c>
      <c r="B20" s="417" t="s">
        <v>331</v>
      </c>
      <c r="C20" s="594">
        <v>42783</v>
      </c>
      <c r="D20" s="455" t="s">
        <v>349</v>
      </c>
      <c r="F20" s="460"/>
      <c r="G20" s="4"/>
      <c r="H20" s="462">
        <f>$F$16</f>
        <v>265905.07000000007</v>
      </c>
      <c r="J20" s="4"/>
    </row>
    <row r="21" spans="1:10" ht="15">
      <c r="A21" s="438">
        <v>16342.63</v>
      </c>
      <c r="B21" s="417" t="s">
        <v>332</v>
      </c>
      <c r="C21" s="594">
        <v>42772</v>
      </c>
      <c r="D21" s="455" t="s">
        <v>351</v>
      </c>
      <c r="F21" s="461"/>
      <c r="H21" s="461">
        <f>$H$17</f>
        <v>351918.39</v>
      </c>
      <c r="J21" s="4"/>
    </row>
    <row r="22" spans="1:10" ht="15">
      <c r="A22" s="438">
        <v>25583.25</v>
      </c>
      <c r="B22" s="417" t="s">
        <v>333</v>
      </c>
      <c r="C22" s="594">
        <v>42783</v>
      </c>
      <c r="D22" s="455" t="s">
        <v>346</v>
      </c>
      <c r="F22" s="5"/>
      <c r="H22" s="463">
        <f>$J$16</f>
        <v>133913.91</v>
      </c>
      <c r="J22" s="361"/>
    </row>
    <row r="23" spans="1:10" ht="18.75">
      <c r="A23" s="438">
        <v>14785.28</v>
      </c>
      <c r="B23" s="417" t="s">
        <v>334</v>
      </c>
      <c r="C23" s="594">
        <v>42780</v>
      </c>
      <c r="D23" s="455" t="s">
        <v>347</v>
      </c>
      <c r="F23" s="420"/>
      <c r="H23" s="604">
        <f>SUM(H20:H22)</f>
        <v>751737.3700000001</v>
      </c>
      <c r="J23" s="588"/>
    </row>
    <row r="24" spans="1:10" ht="15">
      <c r="A24" s="438">
        <v>34470.48</v>
      </c>
      <c r="B24" s="417" t="s">
        <v>335</v>
      </c>
      <c r="C24" s="594">
        <v>42783</v>
      </c>
      <c r="D24" s="455" t="s">
        <v>348</v>
      </c>
      <c r="J24" s="5"/>
    </row>
    <row r="25" spans="1:4" s="8" customFormat="1" ht="24.75" customHeight="1">
      <c r="A25" s="430">
        <f>SUM(A20:A24)</f>
        <v>175855.88000000003</v>
      </c>
      <c r="B25" s="422"/>
      <c r="C25" s="19"/>
      <c r="D25" s="10"/>
    </row>
    <row r="26" spans="1:6" ht="15.75">
      <c r="A26" s="430"/>
      <c r="B26" s="422"/>
      <c r="C26" s="19"/>
      <c r="D26" s="431"/>
      <c r="E26" s="8"/>
      <c r="F26" s="602"/>
    </row>
    <row r="27" spans="1:6" ht="15.75">
      <c r="A27" s="421"/>
      <c r="B27" s="422"/>
      <c r="C27" s="19"/>
      <c r="D27" s="8"/>
      <c r="E27" s="8"/>
      <c r="F27" s="4"/>
    </row>
    <row r="28" spans="1:6" ht="15">
      <c r="A28" s="441">
        <v>13489.19</v>
      </c>
      <c r="B28" s="429" t="s">
        <v>361</v>
      </c>
      <c r="C28" s="595">
        <v>42873</v>
      </c>
      <c r="D28" s="455" t="s">
        <v>351</v>
      </c>
      <c r="E28" s="35"/>
      <c r="F28" s="605"/>
    </row>
    <row r="29" spans="1:6" ht="15.75">
      <c r="A29" s="442">
        <v>7503.84</v>
      </c>
      <c r="B29" s="423" t="s">
        <v>368</v>
      </c>
      <c r="C29" s="595">
        <v>42873</v>
      </c>
      <c r="D29" s="457" t="s">
        <v>353</v>
      </c>
      <c r="E29" s="35"/>
      <c r="F29" s="428"/>
    </row>
    <row r="30" spans="1:6" ht="15.75">
      <c r="A30" s="442">
        <v>7594.64</v>
      </c>
      <c r="B30" s="423" t="s">
        <v>367</v>
      </c>
      <c r="C30" s="595">
        <v>42873</v>
      </c>
      <c r="D30" s="457" t="s">
        <v>353</v>
      </c>
      <c r="E30" s="35"/>
      <c r="F30" s="428"/>
    </row>
    <row r="31" spans="1:10" ht="20.25">
      <c r="A31" s="443">
        <v>9697.4</v>
      </c>
      <c r="B31" s="426" t="s">
        <v>341</v>
      </c>
      <c r="C31" s="596">
        <v>42873</v>
      </c>
      <c r="D31" s="457" t="s">
        <v>349</v>
      </c>
      <c r="E31" s="35"/>
      <c r="F31" s="4"/>
      <c r="G31" s="424" t="s">
        <v>340</v>
      </c>
      <c r="H31" s="425"/>
      <c r="I31" s="425"/>
      <c r="J31" s="425"/>
    </row>
    <row r="32" spans="1:6" ht="15.75">
      <c r="A32" s="443">
        <v>8026.57</v>
      </c>
      <c r="B32" s="422" t="s">
        <v>342</v>
      </c>
      <c r="C32" s="595">
        <v>42867</v>
      </c>
      <c r="D32" s="457" t="s">
        <v>351</v>
      </c>
      <c r="E32" s="35"/>
      <c r="F32" s="427"/>
    </row>
    <row r="33" spans="1:6" s="8" customFormat="1" ht="27" customHeight="1">
      <c r="A33" s="430">
        <f>SUM(A28:A32)</f>
        <v>46311.64</v>
      </c>
      <c r="B33" s="422"/>
      <c r="C33" s="63"/>
      <c r="D33" s="457"/>
      <c r="F33" s="436"/>
    </row>
    <row r="34" spans="1:6" s="8" customFormat="1" ht="27" customHeight="1">
      <c r="A34" s="430"/>
      <c r="B34" s="422"/>
      <c r="C34" s="19"/>
      <c r="D34" s="10"/>
      <c r="F34" s="436"/>
    </row>
    <row r="35" spans="1:6" ht="15.75">
      <c r="A35" s="444">
        <v>68024.71</v>
      </c>
      <c r="B35" s="423" t="s">
        <v>343</v>
      </c>
      <c r="C35" s="597">
        <v>42912</v>
      </c>
      <c r="D35" s="584" t="s">
        <v>351</v>
      </c>
      <c r="E35" s="35"/>
      <c r="F35" s="427"/>
    </row>
    <row r="36" spans="1:6" ht="15.75">
      <c r="A36" s="444">
        <v>17452.56</v>
      </c>
      <c r="B36" s="423" t="s">
        <v>344</v>
      </c>
      <c r="C36" s="597">
        <v>42898</v>
      </c>
      <c r="D36" s="457" t="s">
        <v>353</v>
      </c>
      <c r="E36" s="197"/>
      <c r="F36" s="428"/>
    </row>
    <row r="37" spans="1:5" ht="15.75">
      <c r="A37" s="444">
        <v>72485.62</v>
      </c>
      <c r="B37" s="423" t="s">
        <v>345</v>
      </c>
      <c r="C37" s="597">
        <v>42912</v>
      </c>
      <c r="D37" s="455" t="s">
        <v>351</v>
      </c>
      <c r="E37" s="35"/>
    </row>
    <row r="38" spans="1:6" ht="15.75">
      <c r="A38" s="582"/>
      <c r="B38" s="583"/>
      <c r="C38" s="598"/>
      <c r="D38" s="599"/>
      <c r="E38" s="599"/>
      <c r="F38" s="428"/>
    </row>
    <row r="39" spans="1:6" s="8" customFormat="1" ht="29.25" customHeight="1">
      <c r="A39" s="430">
        <f>SUM(A35:A38)</f>
        <v>157962.89</v>
      </c>
      <c r="B39" s="426"/>
      <c r="C39" s="19"/>
      <c r="D39" s="10"/>
      <c r="F39" s="435"/>
    </row>
    <row r="40" spans="1:4" s="8" customFormat="1" ht="15.75">
      <c r="A40" s="434"/>
      <c r="B40" s="426"/>
      <c r="C40" s="19"/>
      <c r="D40" s="10"/>
    </row>
    <row r="42" spans="1:4" ht="15.75">
      <c r="A42" s="445">
        <v>1287.74</v>
      </c>
      <c r="B42" s="432" t="s">
        <v>362</v>
      </c>
      <c r="C42" s="600">
        <v>42955</v>
      </c>
      <c r="D42" s="455" t="s">
        <v>353</v>
      </c>
    </row>
    <row r="43" spans="1:10" ht="20.25">
      <c r="A43" s="445">
        <v>2948.16</v>
      </c>
      <c r="B43" s="432" t="s">
        <v>365</v>
      </c>
      <c r="C43" s="600">
        <v>42955</v>
      </c>
      <c r="D43" s="455" t="s">
        <v>353</v>
      </c>
      <c r="G43" s="424" t="s">
        <v>352</v>
      </c>
      <c r="H43" s="425"/>
      <c r="I43" s="425"/>
      <c r="J43" s="425"/>
    </row>
    <row r="44" spans="1:4" ht="15.75">
      <c r="A44" s="445">
        <v>1036.31</v>
      </c>
      <c r="B44" s="432" t="s">
        <v>364</v>
      </c>
      <c r="C44" s="600">
        <v>42955</v>
      </c>
      <c r="D44" s="455" t="s">
        <v>353</v>
      </c>
    </row>
    <row r="45" spans="1:4" ht="15.75">
      <c r="A45" s="446">
        <v>19176.45</v>
      </c>
      <c r="B45" s="432" t="s">
        <v>363</v>
      </c>
      <c r="C45" s="600">
        <v>42955</v>
      </c>
      <c r="D45" s="455" t="s">
        <v>353</v>
      </c>
    </row>
    <row r="46" spans="1:4" ht="15.75">
      <c r="A46" s="446">
        <v>5866.26</v>
      </c>
      <c r="B46" s="432" t="s">
        <v>366</v>
      </c>
      <c r="C46" s="600">
        <v>42955</v>
      </c>
      <c r="D46" s="455" t="s">
        <v>353</v>
      </c>
    </row>
    <row r="47" spans="1:4" s="8" customFormat="1" ht="30" customHeight="1">
      <c r="A47" s="447">
        <f>SUM(A42:A46)</f>
        <v>30314.92</v>
      </c>
      <c r="B47" s="10"/>
      <c r="C47" s="19"/>
      <c r="D47" s="10"/>
    </row>
    <row r="48" spans="1:4" s="8" customFormat="1" ht="30" customHeight="1">
      <c r="A48" s="447"/>
      <c r="B48" s="10"/>
      <c r="C48" s="19"/>
      <c r="D48" s="10"/>
    </row>
    <row r="49" spans="1:9" ht="15.75">
      <c r="A49" s="591">
        <v>11005.54</v>
      </c>
      <c r="B49" s="586" t="s">
        <v>371</v>
      </c>
      <c r="C49" s="587">
        <v>42993</v>
      </c>
      <c r="D49" s="586" t="s">
        <v>351</v>
      </c>
      <c r="E49" s="586"/>
      <c r="F49" s="197"/>
      <c r="G49" s="197"/>
      <c r="H49" s="197"/>
      <c r="I49" s="197"/>
    </row>
    <row r="50" spans="1:9" ht="15.75">
      <c r="A50" s="591">
        <v>12137.56</v>
      </c>
      <c r="B50" s="586" t="s">
        <v>372</v>
      </c>
      <c r="C50" s="587">
        <v>42993</v>
      </c>
      <c r="D50" s="586" t="s">
        <v>351</v>
      </c>
      <c r="E50" s="586"/>
      <c r="F50" s="197"/>
      <c r="G50" s="197"/>
      <c r="H50" s="197"/>
      <c r="I50" s="197"/>
    </row>
    <row r="51" spans="1:9" ht="15.75">
      <c r="A51" s="591">
        <v>4608.3</v>
      </c>
      <c r="B51" s="586" t="s">
        <v>373</v>
      </c>
      <c r="C51" s="587">
        <v>42993</v>
      </c>
      <c r="D51" s="586" t="s">
        <v>351</v>
      </c>
      <c r="E51" s="586"/>
      <c r="F51" s="197"/>
      <c r="G51" s="197"/>
      <c r="H51" s="197"/>
      <c r="I51" s="197"/>
    </row>
    <row r="52" spans="1:9" ht="15.75">
      <c r="A52" s="591">
        <v>3481.05</v>
      </c>
      <c r="B52" s="586" t="s">
        <v>374</v>
      </c>
      <c r="C52" s="587">
        <v>42993</v>
      </c>
      <c r="D52" s="586" t="s">
        <v>351</v>
      </c>
      <c r="E52" s="586"/>
      <c r="F52" s="197"/>
      <c r="G52" s="197"/>
      <c r="H52" s="197"/>
      <c r="I52" s="197"/>
    </row>
    <row r="53" spans="1:9" ht="15.75">
      <c r="A53" s="591">
        <v>51420.49</v>
      </c>
      <c r="B53" s="586" t="s">
        <v>370</v>
      </c>
      <c r="C53" s="587">
        <v>42991</v>
      </c>
      <c r="D53" s="586" t="s">
        <v>351</v>
      </c>
      <c r="E53" s="586"/>
      <c r="F53" s="197"/>
      <c r="G53" s="197"/>
      <c r="H53" s="197"/>
      <c r="I53" s="197"/>
    </row>
    <row r="54" spans="1:9" ht="15.75">
      <c r="A54" s="591">
        <v>20946.05</v>
      </c>
      <c r="B54" s="586" t="s">
        <v>369</v>
      </c>
      <c r="C54" s="587">
        <v>42991</v>
      </c>
      <c r="D54" s="586" t="s">
        <v>351</v>
      </c>
      <c r="E54" s="586"/>
      <c r="F54" s="197"/>
      <c r="G54" s="197"/>
      <c r="H54" s="197"/>
      <c r="I54" s="197"/>
    </row>
    <row r="55" spans="1:5" ht="15.75">
      <c r="A55" s="588">
        <f>SUM(A49:A54)</f>
        <v>103598.99</v>
      </c>
      <c r="B55" s="432"/>
      <c r="C55" s="589"/>
      <c r="D55" s="432"/>
      <c r="E55" s="432"/>
    </row>
    <row r="56" spans="1:5" ht="15.75">
      <c r="A56" s="432"/>
      <c r="B56" s="432"/>
      <c r="C56" s="589"/>
      <c r="D56" s="589"/>
      <c r="E56" s="432"/>
    </row>
    <row r="57" spans="1:5" ht="15.75">
      <c r="A57" s="590">
        <v>15567.43</v>
      </c>
      <c r="B57" s="589" t="s">
        <v>376</v>
      </c>
      <c r="C57" s="589"/>
      <c r="D57" s="589" t="s">
        <v>379</v>
      </c>
      <c r="E57" s="432"/>
    </row>
    <row r="58" spans="1:5" ht="15.75">
      <c r="A58" s="590">
        <v>181325.8</v>
      </c>
      <c r="B58" s="589" t="s">
        <v>375</v>
      </c>
      <c r="C58" s="432"/>
      <c r="D58" s="432"/>
      <c r="E58" s="432"/>
    </row>
    <row r="59" spans="1:5" ht="15.75">
      <c r="A59" s="590">
        <v>6752.08</v>
      </c>
      <c r="B59" s="589" t="s">
        <v>377</v>
      </c>
      <c r="C59" s="432"/>
      <c r="D59" s="432"/>
      <c r="E59" s="432"/>
    </row>
    <row r="60" spans="1:5" ht="15.75">
      <c r="A60" s="590">
        <v>13572.48</v>
      </c>
      <c r="B60" s="589" t="s">
        <v>378</v>
      </c>
      <c r="C60" s="432"/>
      <c r="D60" s="432"/>
      <c r="E60" s="432"/>
    </row>
    <row r="61" spans="1:5" ht="15.75">
      <c r="A61" s="588">
        <f>SUM(A57:A60)</f>
        <v>217217.78999999998</v>
      </c>
      <c r="B61" s="432"/>
      <c r="C61" s="432"/>
      <c r="D61" s="432"/>
      <c r="E61" s="432"/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P27"/>
  <sheetViews>
    <sheetView zoomScalePageLayoutView="0" workbookViewId="0" topLeftCell="AC1">
      <selection activeCell="AY18" sqref="AY18"/>
    </sheetView>
  </sheetViews>
  <sheetFormatPr defaultColWidth="9.140625" defaultRowHeight="12.75"/>
  <cols>
    <col min="1" max="1" width="17.7109375" style="0" customWidth="1"/>
    <col min="2" max="2" width="13.7109375" style="0" customWidth="1"/>
    <col min="4" max="4" width="15.8515625" style="0" customWidth="1"/>
    <col min="5" max="5" width="14.421875" style="0" customWidth="1"/>
    <col min="11" max="11" width="20.28125" style="0" customWidth="1"/>
    <col min="12" max="12" width="15.00390625" style="0" customWidth="1"/>
    <col min="14" max="14" width="17.57421875" style="0" customWidth="1"/>
    <col min="15" max="15" width="15.57421875" style="0" customWidth="1"/>
    <col min="19" max="19" width="15.140625" style="0" customWidth="1"/>
    <col min="20" max="20" width="15.8515625" style="0" customWidth="1"/>
    <col min="24" max="24" width="12.421875" style="0" customWidth="1"/>
    <col min="28" max="28" width="13.28125" style="0" customWidth="1"/>
    <col min="29" max="29" width="10.140625" style="0" bestFit="1" customWidth="1"/>
    <col min="33" max="33" width="13.57421875" style="0" customWidth="1"/>
    <col min="34" max="34" width="10.140625" style="0" bestFit="1" customWidth="1"/>
    <col min="38" max="38" width="11.7109375" style="0" customWidth="1"/>
    <col min="39" max="39" width="10.140625" style="0" bestFit="1" customWidth="1"/>
    <col min="49" max="49" width="10.8515625" style="0" customWidth="1"/>
    <col min="50" max="50" width="13.00390625" style="0" customWidth="1"/>
    <col min="56" max="56" width="10.140625" style="0" bestFit="1" customWidth="1"/>
  </cols>
  <sheetData>
    <row r="1" spans="1:63" ht="12.75">
      <c r="A1" s="9" t="s">
        <v>285</v>
      </c>
      <c r="B1" s="407"/>
      <c r="C1" s="8"/>
      <c r="D1" s="16" t="s">
        <v>284</v>
      </c>
      <c r="E1" s="16"/>
      <c r="K1" s="16" t="s">
        <v>286</v>
      </c>
      <c r="N1" s="16" t="s">
        <v>289</v>
      </c>
      <c r="O1" s="16"/>
      <c r="P1" s="16"/>
      <c r="Q1" s="16"/>
      <c r="S1" s="16" t="s">
        <v>292</v>
      </c>
      <c r="T1" s="16"/>
      <c r="U1" s="16"/>
      <c r="W1" s="16" t="s">
        <v>165</v>
      </c>
      <c r="X1" s="16"/>
      <c r="Y1" s="16"/>
      <c r="Z1" s="16"/>
      <c r="AB1" s="16" t="s">
        <v>295</v>
      </c>
      <c r="AC1" s="16"/>
      <c r="AD1" s="16"/>
      <c r="AE1" s="16"/>
      <c r="AG1" s="16" t="s">
        <v>297</v>
      </c>
      <c r="AH1" s="16"/>
      <c r="AI1" s="16"/>
      <c r="AJ1" s="16"/>
      <c r="AK1" s="16"/>
      <c r="AL1" s="16" t="s">
        <v>299</v>
      </c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 t="s">
        <v>311</v>
      </c>
      <c r="AX1" s="16"/>
      <c r="AY1" s="16"/>
      <c r="AZ1" s="16"/>
      <c r="BA1" s="16"/>
      <c r="BB1" s="16"/>
      <c r="BC1" s="16" t="s">
        <v>312</v>
      </c>
      <c r="BD1" s="16"/>
      <c r="BE1" s="16"/>
      <c r="BF1" s="16"/>
      <c r="BG1" s="16"/>
      <c r="BH1" s="16"/>
      <c r="BI1" s="16"/>
      <c r="BJ1" s="16"/>
      <c r="BK1" s="16"/>
    </row>
    <row r="2" spans="1:49" ht="12.75">
      <c r="A2" s="6" t="s">
        <v>291</v>
      </c>
      <c r="B2" s="6"/>
      <c r="D2" s="6" t="s">
        <v>290</v>
      </c>
      <c r="K2" s="6" t="s">
        <v>288</v>
      </c>
      <c r="N2" s="6" t="s">
        <v>287</v>
      </c>
      <c r="S2" s="6" t="s">
        <v>293</v>
      </c>
      <c r="W2" s="6" t="s">
        <v>294</v>
      </c>
      <c r="AB2" s="6" t="s">
        <v>296</v>
      </c>
      <c r="AG2" s="6" t="s">
        <v>298</v>
      </c>
      <c r="AW2" s="6" t="s">
        <v>310</v>
      </c>
    </row>
    <row r="3" spans="1:56" ht="15.75">
      <c r="A3" s="406"/>
      <c r="B3" s="317"/>
      <c r="BC3" s="409" t="s">
        <v>313</v>
      </c>
      <c r="BD3" s="18">
        <v>42411</v>
      </c>
    </row>
    <row r="4" spans="1:50" ht="15">
      <c r="A4" s="13">
        <v>45104.26</v>
      </c>
      <c r="B4" s="311">
        <v>42563</v>
      </c>
      <c r="D4" s="248">
        <v>73376.31</v>
      </c>
      <c r="E4" s="20">
        <v>42395</v>
      </c>
      <c r="K4" s="184">
        <v>18432.64</v>
      </c>
      <c r="L4" s="18">
        <v>42612</v>
      </c>
      <c r="N4" s="380">
        <v>79908.04</v>
      </c>
      <c r="O4" s="18">
        <v>42569</v>
      </c>
      <c r="S4" s="207">
        <v>64395.11</v>
      </c>
      <c r="T4" s="325">
        <v>42514</v>
      </c>
      <c r="W4" s="184">
        <v>37801</v>
      </c>
      <c r="X4" s="324">
        <v>42464</v>
      </c>
      <c r="AB4" s="248">
        <v>62805.22</v>
      </c>
      <c r="AC4" s="18">
        <v>42465</v>
      </c>
      <c r="AG4" s="13">
        <v>4291.26</v>
      </c>
      <c r="AH4" s="18">
        <v>42727</v>
      </c>
      <c r="AL4" s="249">
        <v>1029</v>
      </c>
      <c r="AM4" s="18">
        <v>42592</v>
      </c>
      <c r="AW4" s="13">
        <v>21711.16</v>
      </c>
      <c r="AX4" s="18">
        <v>42619</v>
      </c>
    </row>
    <row r="5" spans="1:59" ht="15.75">
      <c r="A5" s="13">
        <v>22953.73</v>
      </c>
      <c r="B5" s="18">
        <v>42594</v>
      </c>
      <c r="D5" s="249">
        <v>41011.76</v>
      </c>
      <c r="E5" s="20">
        <v>42424</v>
      </c>
      <c r="F5" s="251" t="s">
        <v>162</v>
      </c>
      <c r="G5" s="251"/>
      <c r="H5" s="251"/>
      <c r="I5" s="251"/>
      <c r="K5" s="184">
        <v>105413.17</v>
      </c>
      <c r="L5" s="18">
        <v>42627</v>
      </c>
      <c r="N5" s="380">
        <v>111249.6</v>
      </c>
      <c r="O5" s="18">
        <v>42586</v>
      </c>
      <c r="S5" s="249">
        <v>81476.41</v>
      </c>
      <c r="T5" s="325">
        <v>42535</v>
      </c>
      <c r="AB5" s="249">
        <v>32805.22</v>
      </c>
      <c r="AC5" s="18">
        <v>42618</v>
      </c>
      <c r="BC5" s="16" t="s">
        <v>314</v>
      </c>
      <c r="BD5" s="16"/>
      <c r="BE5" s="16"/>
      <c r="BF5" s="16"/>
      <c r="BG5" s="16"/>
    </row>
    <row r="6" spans="1:48" ht="18">
      <c r="A6" s="13">
        <v>82213.92</v>
      </c>
      <c r="B6" s="18">
        <v>42612</v>
      </c>
      <c r="D6" s="249">
        <v>65446.54</v>
      </c>
      <c r="E6" s="20">
        <v>42450</v>
      </c>
      <c r="K6" s="191">
        <f>SUM(K4:K5)</f>
        <v>123845.81</v>
      </c>
      <c r="L6" s="384" t="s">
        <v>31</v>
      </c>
      <c r="N6" s="380">
        <v>90671.2</v>
      </c>
      <c r="O6" s="18">
        <v>42632</v>
      </c>
      <c r="S6" s="252">
        <f>SUM(S4:S5)</f>
        <v>145871.52000000002</v>
      </c>
      <c r="T6" s="325" t="s">
        <v>31</v>
      </c>
      <c r="W6" s="11"/>
      <c r="X6" s="324"/>
      <c r="AB6" s="249">
        <v>30000</v>
      </c>
      <c r="AC6" s="18">
        <v>42613</v>
      </c>
      <c r="AL6" s="16" t="s">
        <v>300</v>
      </c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56" ht="18">
      <c r="A7" s="13">
        <v>56675.52</v>
      </c>
      <c r="B7" s="317" t="s">
        <v>216</v>
      </c>
      <c r="D7" s="252">
        <f>SUM(D4:D6)</f>
        <v>179834.61000000002</v>
      </c>
      <c r="E7" s="20" t="s">
        <v>31</v>
      </c>
      <c r="F7" s="6" t="s">
        <v>261</v>
      </c>
      <c r="K7" s="11"/>
      <c r="L7" s="18"/>
      <c r="N7" s="380">
        <v>75598.03</v>
      </c>
      <c r="O7" s="18">
        <v>42613</v>
      </c>
      <c r="S7" s="11"/>
      <c r="T7" s="325"/>
      <c r="AB7" s="97">
        <f>SUM(AB4:AB6)</f>
        <v>125610.44</v>
      </c>
      <c r="BC7" s="410" t="s">
        <v>315</v>
      </c>
      <c r="BD7" s="18">
        <v>42389</v>
      </c>
    </row>
    <row r="8" spans="1:39" ht="15.75">
      <c r="A8" s="379">
        <f>SUM(A4:A7)</f>
        <v>206947.43</v>
      </c>
      <c r="B8" s="317" t="s">
        <v>31</v>
      </c>
      <c r="D8" s="11"/>
      <c r="E8" s="20"/>
      <c r="K8" s="184">
        <v>113440.62</v>
      </c>
      <c r="L8" s="18">
        <v>42648</v>
      </c>
      <c r="N8" s="380">
        <v>10068.44</v>
      </c>
      <c r="O8" s="18">
        <v>42632</v>
      </c>
      <c r="S8" s="249">
        <v>18853.84</v>
      </c>
      <c r="T8" s="325">
        <v>42563</v>
      </c>
      <c r="AL8" s="410" t="s">
        <v>309</v>
      </c>
      <c r="AM8" s="18">
        <v>42626</v>
      </c>
    </row>
    <row r="9" spans="4:20" ht="18">
      <c r="D9" s="250">
        <v>90178.39</v>
      </c>
      <c r="E9" s="20">
        <v>42465</v>
      </c>
      <c r="F9" s="251" t="s">
        <v>163</v>
      </c>
      <c r="K9" s="11"/>
      <c r="L9" s="408"/>
      <c r="N9" s="382">
        <f>SUM(N4:N8)</f>
        <v>367495.31</v>
      </c>
      <c r="O9" s="384" t="s">
        <v>31</v>
      </c>
      <c r="S9" s="249">
        <v>29947.39</v>
      </c>
      <c r="T9" s="325">
        <v>42570</v>
      </c>
    </row>
    <row r="10" spans="4:65" ht="20.25">
      <c r="D10" s="250">
        <v>37326.3</v>
      </c>
      <c r="E10" s="20">
        <v>42478</v>
      </c>
      <c r="N10" s="383"/>
      <c r="O10" s="18"/>
      <c r="S10" s="169">
        <f>SUM(S8:S9)</f>
        <v>48801.229999999996</v>
      </c>
      <c r="T10" s="326" t="s">
        <v>31</v>
      </c>
      <c r="AK10" s="16"/>
      <c r="AL10" s="16" t="s">
        <v>302</v>
      </c>
      <c r="AM10" s="16"/>
      <c r="AN10" s="16"/>
      <c r="AO10" s="16"/>
      <c r="BC10" s="16" t="s">
        <v>317</v>
      </c>
      <c r="BD10" s="16"/>
      <c r="BE10" s="16"/>
      <c r="BF10" s="16"/>
      <c r="BG10" s="16"/>
      <c r="BH10" s="16"/>
      <c r="BI10" s="16"/>
      <c r="BJ10" s="16"/>
      <c r="BK10" s="16"/>
      <c r="BL10" s="16"/>
      <c r="BM10" s="16"/>
    </row>
    <row r="11" spans="4:55" ht="12.75">
      <c r="D11" s="250">
        <v>110188.87</v>
      </c>
      <c r="E11" s="20">
        <v>42500</v>
      </c>
      <c r="N11" s="383"/>
      <c r="O11" s="19"/>
      <c r="BC11" s="6" t="s">
        <v>316</v>
      </c>
    </row>
    <row r="12" spans="4:57" ht="12.75">
      <c r="D12" s="250">
        <v>143484.72</v>
      </c>
      <c r="E12" s="20">
        <v>42514</v>
      </c>
      <c r="N12" s="8"/>
      <c r="O12" s="8"/>
      <c r="AL12" s="409" t="s">
        <v>306</v>
      </c>
      <c r="AM12" s="18">
        <v>42559</v>
      </c>
      <c r="BC12" s="11"/>
      <c r="BD12" s="19"/>
      <c r="BE12" s="8"/>
    </row>
    <row r="13" spans="4:56" ht="12.75">
      <c r="D13" s="250">
        <v>124982.46</v>
      </c>
      <c r="E13" s="20">
        <v>42528</v>
      </c>
      <c r="BC13" s="249">
        <v>15870</v>
      </c>
      <c r="BD13" s="18">
        <v>42572</v>
      </c>
    </row>
    <row r="14" spans="4:43" ht="12.75">
      <c r="D14" s="250">
        <v>100014.41</v>
      </c>
      <c r="E14" s="20">
        <v>42541</v>
      </c>
      <c r="AL14" s="16" t="s">
        <v>301</v>
      </c>
      <c r="AM14" s="16"/>
      <c r="AN14" s="16"/>
      <c r="AO14" s="16"/>
      <c r="AP14" s="16"/>
      <c r="AQ14" s="16"/>
    </row>
    <row r="15" spans="4:68" ht="18">
      <c r="D15" s="165">
        <f>SUM(D9:D14)</f>
        <v>606175.15</v>
      </c>
      <c r="E15" s="6" t="s">
        <v>31</v>
      </c>
      <c r="F15" s="6" t="s">
        <v>262</v>
      </c>
      <c r="BC15" s="16" t="s">
        <v>318</v>
      </c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</row>
    <row r="16" spans="38:39" ht="12.75">
      <c r="AL16" s="410" t="s">
        <v>307</v>
      </c>
      <c r="AM16" s="18">
        <v>42559</v>
      </c>
    </row>
    <row r="17" spans="4:56" ht="15.75">
      <c r="D17" s="13">
        <v>80948.97</v>
      </c>
      <c r="E17" s="18">
        <v>42556</v>
      </c>
      <c r="F17" s="251" t="s">
        <v>208</v>
      </c>
      <c r="BC17" s="13">
        <v>2186.4</v>
      </c>
      <c r="BD17" s="18">
        <v>42411</v>
      </c>
    </row>
    <row r="18" spans="4:43" ht="12.75">
      <c r="D18" s="13">
        <v>202247.21</v>
      </c>
      <c r="E18" s="18">
        <v>42579</v>
      </c>
      <c r="AL18" s="16" t="s">
        <v>303</v>
      </c>
      <c r="AM18" s="16"/>
      <c r="AN18" s="16"/>
      <c r="AO18" s="16"/>
      <c r="AP18" s="16"/>
      <c r="AQ18" s="16"/>
    </row>
    <row r="19" spans="4:5" ht="12.75">
      <c r="D19" s="13">
        <v>110391.62</v>
      </c>
      <c r="E19" s="18">
        <v>42593</v>
      </c>
    </row>
    <row r="20" spans="4:39" ht="12.75">
      <c r="D20" s="13">
        <v>170465.29</v>
      </c>
      <c r="E20" s="18">
        <v>42611</v>
      </c>
      <c r="AL20" s="409" t="s">
        <v>308</v>
      </c>
      <c r="AM20" s="18">
        <v>42423</v>
      </c>
    </row>
    <row r="21" spans="4:6" ht="18">
      <c r="D21" s="165">
        <f>SUM(D17:D20)</f>
        <v>564053.09</v>
      </c>
      <c r="E21" s="6" t="s">
        <v>31</v>
      </c>
      <c r="F21" s="6" t="s">
        <v>262</v>
      </c>
    </row>
    <row r="22" spans="38:43" ht="12.75">
      <c r="AL22" s="16" t="s">
        <v>304</v>
      </c>
      <c r="AM22" s="16"/>
      <c r="AN22" s="16"/>
      <c r="AO22" s="16"/>
      <c r="AP22" s="16"/>
      <c r="AQ22" s="16"/>
    </row>
    <row r="23" spans="4:6" ht="15.75">
      <c r="D23" s="377">
        <v>60874.98</v>
      </c>
      <c r="E23" s="18">
        <v>42648</v>
      </c>
      <c r="F23" s="251" t="s">
        <v>253</v>
      </c>
    </row>
    <row r="24" spans="4:39" ht="12.75">
      <c r="D24" s="12">
        <v>70170.09</v>
      </c>
      <c r="E24" s="18">
        <v>42662</v>
      </c>
      <c r="AL24" s="410" t="s">
        <v>305</v>
      </c>
      <c r="AM24" s="18">
        <v>42626</v>
      </c>
    </row>
    <row r="25" spans="4:5" ht="12.75">
      <c r="D25" s="12">
        <v>146866.9</v>
      </c>
      <c r="E25" s="18">
        <v>42726</v>
      </c>
    </row>
    <row r="26" spans="4:5" ht="12.75">
      <c r="D26" s="12">
        <v>100651.28</v>
      </c>
      <c r="E26" s="18">
        <v>42732</v>
      </c>
    </row>
    <row r="27" spans="4:6" ht="18">
      <c r="D27" s="165">
        <f>SUM(D23:D26)</f>
        <v>378563.25</v>
      </c>
      <c r="F27" s="6" t="s">
        <v>262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1">
      <selection activeCell="J14" sqref="J14"/>
    </sheetView>
  </sheetViews>
  <sheetFormatPr defaultColWidth="9.140625" defaultRowHeight="12.75"/>
  <cols>
    <col min="2" max="2" width="15.140625" style="0" customWidth="1"/>
  </cols>
  <sheetData>
    <row r="1" spans="1:16" ht="15.75">
      <c r="A1" s="412" t="s">
        <v>323</v>
      </c>
      <c r="B1" s="318"/>
      <c r="C1" s="318"/>
      <c r="D1" s="318"/>
      <c r="E1" s="318"/>
      <c r="F1" s="318"/>
      <c r="G1" s="318"/>
      <c r="H1" s="298"/>
      <c r="I1" s="298"/>
      <c r="J1" s="298"/>
      <c r="K1" s="298"/>
      <c r="L1" s="298"/>
      <c r="M1" s="298"/>
      <c r="N1" s="298"/>
      <c r="O1" s="298"/>
      <c r="P1" s="298"/>
    </row>
    <row r="2" spans="1:16" ht="14.25">
      <c r="A2" s="16" t="s">
        <v>213</v>
      </c>
      <c r="B2" s="6"/>
      <c r="C2" s="6"/>
      <c r="D2" s="6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5" spans="1:3" ht="12.75">
      <c r="A5" s="249">
        <v>81004.88</v>
      </c>
      <c r="B5" s="18">
        <v>42989</v>
      </c>
      <c r="C5" t="s">
        <v>320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2" width="12.140625" style="0" customWidth="1"/>
  </cols>
  <sheetData>
    <row r="1" spans="1:7" ht="61.5">
      <c r="A1" s="181" t="s">
        <v>174</v>
      </c>
      <c r="B1" s="247"/>
      <c r="C1" s="247"/>
      <c r="D1" s="247"/>
      <c r="E1" s="247"/>
      <c r="F1" s="247"/>
      <c r="G1" s="246"/>
    </row>
    <row r="4" spans="1:2" ht="12.75">
      <c r="A4" s="26">
        <v>720</v>
      </c>
      <c r="B4" s="6" t="s">
        <v>175</v>
      </c>
    </row>
    <row r="5" spans="1:2" ht="12.75">
      <c r="A5" s="26">
        <v>750</v>
      </c>
      <c r="B5" s="6" t="s">
        <v>176</v>
      </c>
    </row>
    <row r="6" spans="1:2" ht="12.75">
      <c r="A6" s="26">
        <v>48</v>
      </c>
      <c r="B6" s="6" t="s">
        <v>177</v>
      </c>
    </row>
    <row r="7" spans="1:2" ht="12.75">
      <c r="A7" s="26">
        <v>2186.4</v>
      </c>
      <c r="B7" s="6" t="s">
        <v>178</v>
      </c>
    </row>
    <row r="23" spans="6:12" ht="45">
      <c r="F23" s="364" t="s">
        <v>247</v>
      </c>
      <c r="G23" s="365"/>
      <c r="H23" s="365"/>
      <c r="I23" s="365"/>
      <c r="J23" s="365"/>
      <c r="K23" s="365"/>
      <c r="L23" s="36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3.28125" style="0" customWidth="1"/>
    <col min="2" max="2" width="13.421875" style="0" customWidth="1"/>
  </cols>
  <sheetData>
    <row r="1" spans="1:26" ht="48.75" customHeight="1">
      <c r="A1" s="319" t="s">
        <v>218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1"/>
      <c r="O1" s="321"/>
      <c r="P1" s="321"/>
      <c r="Q1" s="321"/>
      <c r="R1" s="321"/>
      <c r="S1" s="321"/>
      <c r="T1" s="321"/>
      <c r="U1" s="321"/>
      <c r="V1" s="321"/>
      <c r="W1" s="314"/>
      <c r="X1" s="314"/>
      <c r="Y1" s="314"/>
      <c r="Z1" s="314"/>
    </row>
    <row r="2" spans="1:22" ht="15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</row>
    <row r="3" spans="1:22" ht="27">
      <c r="A3" s="95" t="s">
        <v>219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</row>
    <row r="5" spans="1:2" ht="12.75">
      <c r="A5" s="248">
        <v>6444.96</v>
      </c>
      <c r="B5" s="18">
        <v>42636</v>
      </c>
    </row>
    <row r="11" spans="6:12" ht="35.25">
      <c r="F11" s="366" t="s">
        <v>322</v>
      </c>
      <c r="G11" s="367"/>
      <c r="H11" s="367"/>
      <c r="I11" s="367"/>
      <c r="J11" s="411"/>
      <c r="K11" s="411"/>
      <c r="L11" s="8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2.00390625" style="0" customWidth="1"/>
    <col min="2" max="2" width="10.140625" style="0" bestFit="1" customWidth="1"/>
  </cols>
  <sheetData>
    <row r="1" spans="1:14" ht="45">
      <c r="A1" s="371" t="s">
        <v>251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6" ht="26.25">
      <c r="A3" s="372" t="s">
        <v>252</v>
      </c>
      <c r="B3" s="16"/>
      <c r="C3" s="16"/>
      <c r="D3" s="16"/>
      <c r="E3" s="16"/>
      <c r="F3" s="16"/>
    </row>
    <row r="5" spans="1:2" ht="12.75">
      <c r="A5" s="373">
        <v>40559.83</v>
      </c>
      <c r="B5" s="18">
        <v>42458</v>
      </c>
    </row>
    <row r="6" spans="1:2" ht="12.75">
      <c r="A6" s="373">
        <v>25793.36</v>
      </c>
      <c r="B6" s="18">
        <v>42446</v>
      </c>
    </row>
    <row r="7" spans="1:2" ht="12.75">
      <c r="A7" s="5">
        <f>SUM(A5:A6)</f>
        <v>66353.19</v>
      </c>
      <c r="B7" s="6" t="s">
        <v>91</v>
      </c>
    </row>
    <row r="13" spans="6:13" ht="45">
      <c r="F13" s="362" t="s">
        <v>245</v>
      </c>
      <c r="G13" s="363"/>
      <c r="H13" s="363"/>
      <c r="I13" s="363"/>
      <c r="J13" s="363"/>
      <c r="K13" s="363"/>
      <c r="L13" s="8"/>
      <c r="M13" s="8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16.8515625" style="0" customWidth="1"/>
    <col min="2" max="2" width="14.00390625" style="0" customWidth="1"/>
    <col min="12" max="12" width="10.140625" style="0" bestFit="1" customWidth="1"/>
    <col min="13" max="13" width="11.28125" style="0" bestFit="1" customWidth="1"/>
    <col min="14" max="14" width="15.57421875" style="0" customWidth="1"/>
    <col min="16" max="16" width="10.140625" style="0" bestFit="1" customWidth="1"/>
  </cols>
  <sheetData>
    <row r="1" spans="1:16" ht="33">
      <c r="A1" s="53" t="s">
        <v>212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6" ht="33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1:10" ht="23.25">
      <c r="A3" s="312" t="s">
        <v>221</v>
      </c>
      <c r="B3" s="312"/>
      <c r="C3" s="312"/>
      <c r="J3" s="6"/>
    </row>
    <row r="4" spans="10:16" ht="12.75">
      <c r="J4" s="361" t="s">
        <v>92</v>
      </c>
      <c r="L4" s="4"/>
      <c r="N4" t="s">
        <v>279</v>
      </c>
      <c r="P4" s="6"/>
    </row>
    <row r="5" spans="1:16" ht="15.75">
      <c r="A5" s="380">
        <v>79908.04</v>
      </c>
      <c r="B5" s="18">
        <v>42569</v>
      </c>
      <c r="D5" s="251" t="s">
        <v>208</v>
      </c>
      <c r="J5" s="4">
        <v>33906.4</v>
      </c>
      <c r="L5" s="4"/>
      <c r="N5" s="402">
        <v>391493.14</v>
      </c>
      <c r="P5" s="4"/>
    </row>
    <row r="6" spans="1:14" ht="18">
      <c r="A6" s="380">
        <v>111249.6</v>
      </c>
      <c r="B6" s="18">
        <v>42586</v>
      </c>
      <c r="J6" s="5">
        <v>53302.78</v>
      </c>
      <c r="L6" s="5"/>
      <c r="M6" s="252"/>
      <c r="N6" s="4">
        <f>J7</f>
        <v>87209.18</v>
      </c>
    </row>
    <row r="7" spans="1:14" ht="12.75">
      <c r="A7" s="380">
        <v>90671.2</v>
      </c>
      <c r="B7" s="18">
        <v>42632</v>
      </c>
      <c r="J7" s="12">
        <f>SUM(J5:J6)</f>
        <v>87209.18</v>
      </c>
      <c r="L7" s="9"/>
      <c r="M7" s="26"/>
      <c r="N7" s="4">
        <f>SUM(N5:N6)</f>
        <v>478702.32</v>
      </c>
    </row>
    <row r="8" spans="1:16" ht="12.75">
      <c r="A8" s="380">
        <v>75598.03</v>
      </c>
      <c r="B8" s="18">
        <v>42613</v>
      </c>
      <c r="M8" s="4"/>
      <c r="N8" s="4"/>
      <c r="O8" s="8"/>
      <c r="P8" s="8"/>
    </row>
    <row r="9" spans="1:19" ht="18">
      <c r="A9" s="380">
        <v>10068.44</v>
      </c>
      <c r="B9" s="18">
        <v>42632</v>
      </c>
      <c r="M9" s="401"/>
      <c r="N9" s="252"/>
      <c r="O9" s="252"/>
      <c r="P9" s="8"/>
      <c r="Q9" s="8"/>
      <c r="R9" s="8"/>
      <c r="S9" s="8"/>
    </row>
    <row r="10" spans="1:19" ht="18">
      <c r="A10" s="382">
        <f>SUM(A5:A9)</f>
        <v>367495.31</v>
      </c>
      <c r="B10" s="384" t="s">
        <v>31</v>
      </c>
      <c r="N10" s="8"/>
      <c r="O10" s="8"/>
      <c r="P10" s="8"/>
      <c r="Q10" s="8"/>
      <c r="R10" s="8"/>
      <c r="S10" s="8"/>
    </row>
    <row r="11" spans="1:16" ht="12.75">
      <c r="A11" s="383"/>
      <c r="B11" s="18"/>
      <c r="N11" s="4"/>
      <c r="O11" s="8"/>
      <c r="P11" s="11"/>
    </row>
    <row r="12" spans="1:16" ht="15.75">
      <c r="A12" s="381">
        <v>111207.14</v>
      </c>
      <c r="B12" s="18">
        <v>42648</v>
      </c>
      <c r="D12" s="251" t="s">
        <v>253</v>
      </c>
      <c r="H12" t="s">
        <v>280</v>
      </c>
      <c r="N12" s="11"/>
      <c r="P12" s="4"/>
    </row>
    <row r="13" spans="1:16" ht="18">
      <c r="A13" s="378"/>
      <c r="B13" s="6"/>
      <c r="N13" s="4"/>
      <c r="P13" s="4"/>
    </row>
    <row r="14" spans="14:16" ht="12.75">
      <c r="N14" s="4"/>
      <c r="P14" s="4"/>
    </row>
    <row r="18" spans="2:12" ht="45">
      <c r="B18" s="8"/>
      <c r="C18" s="364" t="s">
        <v>319</v>
      </c>
      <c r="D18" s="365"/>
      <c r="E18" s="365"/>
      <c r="F18" s="365"/>
      <c r="G18" s="8"/>
      <c r="H18" s="8"/>
      <c r="I18" s="8"/>
      <c r="J18" s="8"/>
      <c r="K18" s="8"/>
      <c r="L18" s="8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4:U19"/>
  <sheetViews>
    <sheetView view="pageBreakPreview" zoomScale="78" zoomScaleSheetLayoutView="78" workbookViewId="0" topLeftCell="D1">
      <selection activeCell="I7" sqref="I7"/>
    </sheetView>
  </sheetViews>
  <sheetFormatPr defaultColWidth="9.140625" defaultRowHeight="12.75"/>
  <cols>
    <col min="1" max="1" width="20.00390625" style="0" customWidth="1"/>
    <col min="2" max="2" width="45.7109375" style="0" customWidth="1"/>
    <col min="3" max="3" width="12.28125" style="0" customWidth="1"/>
    <col min="4" max="4" width="37.421875" style="0" customWidth="1"/>
    <col min="5" max="5" width="16.8515625" style="0" customWidth="1"/>
    <col min="6" max="6" width="17.7109375" style="0" customWidth="1"/>
    <col min="7" max="7" width="25.8515625" style="0" customWidth="1"/>
    <col min="8" max="8" width="41.8515625" style="0" customWidth="1"/>
    <col min="9" max="9" width="9.8515625" style="0" customWidth="1"/>
    <col min="10" max="10" width="15.28125" style="0" customWidth="1"/>
    <col min="11" max="11" width="12.8515625" style="0" customWidth="1"/>
    <col min="12" max="12" width="16.28125" style="0" customWidth="1"/>
    <col min="13" max="13" width="20.421875" style="0" customWidth="1"/>
    <col min="14" max="14" width="10.00390625" style="0" customWidth="1"/>
    <col min="15" max="15" width="14.00390625" style="0" customWidth="1"/>
    <col min="16" max="16" width="12.00390625" style="0" customWidth="1"/>
    <col min="17" max="17" width="15.00390625" style="0" customWidth="1"/>
    <col min="18" max="18" width="16.28125" style="0" customWidth="1"/>
    <col min="19" max="19" width="15.28125" style="0" customWidth="1"/>
    <col min="20" max="20" width="15.140625" style="0" customWidth="1"/>
    <col min="21" max="21" width="15.28125" style="0" customWidth="1"/>
  </cols>
  <sheetData>
    <row r="4" spans="1: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">
      <c r="A5" s="255" t="s">
        <v>179</v>
      </c>
      <c r="B5" s="255" t="s">
        <v>147</v>
      </c>
      <c r="C5" s="256"/>
      <c r="D5" s="257"/>
      <c r="E5" s="257"/>
      <c r="F5" s="257"/>
      <c r="G5" s="257"/>
      <c r="H5" s="257"/>
      <c r="I5" s="631" t="s">
        <v>180</v>
      </c>
      <c r="J5" s="631"/>
      <c r="K5" s="258" t="s">
        <v>148</v>
      </c>
      <c r="L5" s="256"/>
      <c r="M5" s="257"/>
      <c r="N5" s="257"/>
      <c r="O5" s="257"/>
      <c r="P5" s="257"/>
      <c r="Q5" s="257"/>
      <c r="R5" s="257"/>
      <c r="S5" s="257"/>
      <c r="T5" s="257"/>
      <c r="U5" s="257"/>
    </row>
    <row r="6" spans="1:21" ht="15">
      <c r="A6" s="631" t="s">
        <v>181</v>
      </c>
      <c r="B6" s="631"/>
      <c r="C6" s="631"/>
      <c r="D6" s="259" t="s">
        <v>52</v>
      </c>
      <c r="E6" s="257"/>
      <c r="F6" s="257"/>
      <c r="G6" s="257"/>
      <c r="H6" s="257"/>
      <c r="I6" s="631" t="s">
        <v>273</v>
      </c>
      <c r="J6" s="631"/>
      <c r="K6" s="631"/>
      <c r="L6" s="632" t="s">
        <v>161</v>
      </c>
      <c r="M6" s="632"/>
      <c r="N6" s="256"/>
      <c r="O6" s="256"/>
      <c r="P6" s="257"/>
      <c r="Q6" s="257"/>
      <c r="R6" s="257"/>
      <c r="S6" s="257"/>
      <c r="T6" s="257"/>
      <c r="U6" s="257"/>
    </row>
    <row r="7" spans="1:21" ht="15" thickBo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</row>
    <row r="8" spans="1:21" ht="15.75" thickBot="1">
      <c r="A8" s="633" t="s">
        <v>13</v>
      </c>
      <c r="B8" s="634"/>
      <c r="C8" s="634"/>
      <c r="D8" s="634"/>
      <c r="E8" s="634"/>
      <c r="F8" s="634"/>
      <c r="G8" s="634"/>
      <c r="H8" s="634"/>
      <c r="I8" s="634"/>
      <c r="J8" s="634"/>
      <c r="K8" s="634"/>
      <c r="L8" s="635"/>
      <c r="M8" s="635"/>
      <c r="N8" s="261"/>
      <c r="O8" s="261"/>
      <c r="P8" s="633" t="s">
        <v>14</v>
      </c>
      <c r="Q8" s="636"/>
      <c r="R8" s="637"/>
      <c r="S8" s="638"/>
      <c r="T8" s="621" t="s">
        <v>10</v>
      </c>
      <c r="U8" s="623" t="s">
        <v>11</v>
      </c>
    </row>
    <row r="9" spans="1:21" ht="14.25">
      <c r="A9" s="625" t="s">
        <v>3</v>
      </c>
      <c r="B9" s="625" t="s">
        <v>46</v>
      </c>
      <c r="C9" s="621" t="s">
        <v>1</v>
      </c>
      <c r="D9" s="627"/>
      <c r="E9" s="628"/>
      <c r="F9" s="623"/>
      <c r="G9" s="621" t="s">
        <v>48</v>
      </c>
      <c r="H9" s="623"/>
      <c r="I9" s="621" t="s">
        <v>5</v>
      </c>
      <c r="J9" s="627"/>
      <c r="K9" s="627"/>
      <c r="L9" s="628"/>
      <c r="M9" s="628"/>
      <c r="N9" s="621" t="s">
        <v>40</v>
      </c>
      <c r="O9" s="623"/>
      <c r="P9" s="621" t="s">
        <v>8</v>
      </c>
      <c r="Q9" s="627" t="s">
        <v>9</v>
      </c>
      <c r="R9" s="628" t="s">
        <v>45</v>
      </c>
      <c r="S9" s="623" t="s">
        <v>28</v>
      </c>
      <c r="T9" s="622"/>
      <c r="U9" s="624"/>
    </row>
    <row r="10" spans="1:21" ht="57">
      <c r="A10" s="626"/>
      <c r="B10" s="626"/>
      <c r="C10" s="262" t="s">
        <v>2</v>
      </c>
      <c r="D10" s="262" t="s">
        <v>4</v>
      </c>
      <c r="E10" s="262" t="s">
        <v>39</v>
      </c>
      <c r="F10" s="262" t="s">
        <v>38</v>
      </c>
      <c r="G10" s="262" t="s">
        <v>47</v>
      </c>
      <c r="H10" s="262" t="s">
        <v>0</v>
      </c>
      <c r="I10" s="263" t="s">
        <v>2</v>
      </c>
      <c r="J10" s="264" t="s">
        <v>6</v>
      </c>
      <c r="K10" s="264" t="s">
        <v>41</v>
      </c>
      <c r="L10" s="265" t="s">
        <v>7</v>
      </c>
      <c r="M10" s="265" t="s">
        <v>42</v>
      </c>
      <c r="N10" s="263" t="s">
        <v>43</v>
      </c>
      <c r="O10" s="262" t="s">
        <v>44</v>
      </c>
      <c r="P10" s="622"/>
      <c r="Q10" s="629"/>
      <c r="R10" s="630"/>
      <c r="S10" s="624"/>
      <c r="T10" s="622"/>
      <c r="U10" s="624"/>
    </row>
    <row r="11" spans="1:21" ht="15" thickBot="1">
      <c r="A11" s="266" t="s">
        <v>15</v>
      </c>
      <c r="B11" s="266" t="s">
        <v>16</v>
      </c>
      <c r="C11" s="267" t="s">
        <v>17</v>
      </c>
      <c r="D11" s="267" t="s">
        <v>18</v>
      </c>
      <c r="E11" s="267" t="s">
        <v>19</v>
      </c>
      <c r="F11" s="267" t="s">
        <v>20</v>
      </c>
      <c r="G11" s="267" t="s">
        <v>21</v>
      </c>
      <c r="H11" s="267" t="s">
        <v>12</v>
      </c>
      <c r="I11" s="268" t="s">
        <v>22</v>
      </c>
      <c r="J11" s="269" t="s">
        <v>23</v>
      </c>
      <c r="K11" s="269" t="s">
        <v>24</v>
      </c>
      <c r="L11" s="270" t="s">
        <v>25</v>
      </c>
      <c r="M11" s="270" t="s">
        <v>26</v>
      </c>
      <c r="N11" s="268" t="s">
        <v>27</v>
      </c>
      <c r="O11" s="267" t="s">
        <v>29</v>
      </c>
      <c r="P11" s="268" t="s">
        <v>30</v>
      </c>
      <c r="Q11" s="269" t="s">
        <v>35</v>
      </c>
      <c r="R11" s="270" t="s">
        <v>36</v>
      </c>
      <c r="S11" s="267" t="s">
        <v>37</v>
      </c>
      <c r="T11" s="271" t="s">
        <v>50</v>
      </c>
      <c r="U11" s="267" t="s">
        <v>49</v>
      </c>
    </row>
    <row r="12" spans="1:21" ht="40.5" customHeight="1" thickBot="1">
      <c r="A12" s="272" t="s">
        <v>58</v>
      </c>
      <c r="B12" s="273" t="s">
        <v>57</v>
      </c>
      <c r="C12" s="273" t="s">
        <v>68</v>
      </c>
      <c r="D12" s="273" t="s">
        <v>65</v>
      </c>
      <c r="E12" s="273" t="s">
        <v>66</v>
      </c>
      <c r="F12" s="273" t="s">
        <v>67</v>
      </c>
      <c r="G12" s="273" t="s">
        <v>59</v>
      </c>
      <c r="H12" s="273" t="s">
        <v>60</v>
      </c>
      <c r="I12" s="273" t="s">
        <v>55</v>
      </c>
      <c r="J12" s="273" t="s">
        <v>63</v>
      </c>
      <c r="K12" s="273" t="s">
        <v>61</v>
      </c>
      <c r="L12" s="273" t="s">
        <v>62</v>
      </c>
      <c r="M12" s="273" t="s">
        <v>64</v>
      </c>
      <c r="N12" s="273" t="s">
        <v>145</v>
      </c>
      <c r="O12" s="274">
        <v>206777.53</v>
      </c>
      <c r="P12" s="273" t="s">
        <v>51</v>
      </c>
      <c r="Q12" s="275">
        <v>31064.16</v>
      </c>
      <c r="R12" s="275">
        <v>124578.8</v>
      </c>
      <c r="S12" s="275">
        <v>124578.8</v>
      </c>
      <c r="T12" s="275">
        <v>995682.79</v>
      </c>
      <c r="U12" s="273" t="s">
        <v>53</v>
      </c>
    </row>
    <row r="13" spans="1:21" ht="44.25" customHeight="1" thickBot="1">
      <c r="A13" s="276" t="s">
        <v>155</v>
      </c>
      <c r="B13" s="277" t="s">
        <v>149</v>
      </c>
      <c r="C13" s="276"/>
      <c r="D13" s="276" t="s">
        <v>150</v>
      </c>
      <c r="E13" s="277"/>
      <c r="F13" s="277"/>
      <c r="G13" s="276" t="s">
        <v>56</v>
      </c>
      <c r="H13" s="276" t="s">
        <v>154</v>
      </c>
      <c r="I13" s="276" t="s">
        <v>55</v>
      </c>
      <c r="J13" s="276" t="s">
        <v>153</v>
      </c>
      <c r="K13" s="276" t="s">
        <v>152</v>
      </c>
      <c r="L13" s="278">
        <v>1954089.08</v>
      </c>
      <c r="M13" s="276" t="s">
        <v>151</v>
      </c>
      <c r="N13" s="276"/>
      <c r="O13" s="279"/>
      <c r="P13" s="280" t="s">
        <v>51</v>
      </c>
      <c r="Q13" s="281">
        <v>179834.61000000002</v>
      </c>
      <c r="R13" s="281">
        <v>179834.61000000002</v>
      </c>
      <c r="S13" s="281">
        <v>179834.61000000002</v>
      </c>
      <c r="T13" s="281">
        <v>179834.61000000002</v>
      </c>
      <c r="U13" s="276" t="s">
        <v>53</v>
      </c>
    </row>
    <row r="14" spans="1:21" ht="36.75" customHeight="1" thickBot="1">
      <c r="A14" s="282"/>
      <c r="B14" s="283" t="s">
        <v>175</v>
      </c>
      <c r="C14" s="284"/>
      <c r="D14" s="285"/>
      <c r="E14" s="284"/>
      <c r="F14" s="285"/>
      <c r="G14" s="284"/>
      <c r="H14" s="285"/>
      <c r="I14" s="285"/>
      <c r="J14" s="286"/>
      <c r="K14" s="284"/>
      <c r="L14" s="285"/>
      <c r="M14" s="284"/>
      <c r="N14" s="285"/>
      <c r="O14" s="284"/>
      <c r="P14" s="285"/>
      <c r="Q14" s="284"/>
      <c r="R14" s="285"/>
      <c r="S14" s="284"/>
      <c r="T14" s="287">
        <v>720</v>
      </c>
      <c r="U14" s="276" t="s">
        <v>171</v>
      </c>
    </row>
    <row r="15" spans="1:21" ht="36" customHeight="1" thickBot="1">
      <c r="A15" s="288"/>
      <c r="B15" s="283" t="s">
        <v>176</v>
      </c>
      <c r="C15" s="289"/>
      <c r="D15" s="290"/>
      <c r="E15" s="289"/>
      <c r="F15" s="290"/>
      <c r="G15" s="289"/>
      <c r="H15" s="290"/>
      <c r="I15" s="289"/>
      <c r="J15" s="290"/>
      <c r="K15" s="289"/>
      <c r="L15" s="290"/>
      <c r="M15" s="289"/>
      <c r="N15" s="290"/>
      <c r="O15" s="289"/>
      <c r="P15" s="290"/>
      <c r="Q15" s="289"/>
      <c r="R15" s="290"/>
      <c r="S15" s="289"/>
      <c r="T15" s="287">
        <v>750</v>
      </c>
      <c r="U15" s="276" t="s">
        <v>171</v>
      </c>
    </row>
    <row r="16" spans="1:21" ht="36" customHeight="1" thickBot="1">
      <c r="A16" s="288"/>
      <c r="B16" s="283" t="s">
        <v>177</v>
      </c>
      <c r="C16" s="291"/>
      <c r="D16" s="292"/>
      <c r="E16" s="291"/>
      <c r="F16" s="292"/>
      <c r="G16" s="291"/>
      <c r="H16" s="292"/>
      <c r="I16" s="291"/>
      <c r="J16" s="292"/>
      <c r="K16" s="291"/>
      <c r="L16" s="292"/>
      <c r="M16" s="291"/>
      <c r="N16" s="292"/>
      <c r="O16" s="291"/>
      <c r="P16" s="292"/>
      <c r="Q16" s="291"/>
      <c r="R16" s="292"/>
      <c r="S16" s="291"/>
      <c r="T16" s="293">
        <v>48</v>
      </c>
      <c r="U16" s="276" t="s">
        <v>171</v>
      </c>
    </row>
    <row r="17" spans="1:21" ht="36" customHeight="1" thickBot="1">
      <c r="A17" s="294"/>
      <c r="B17" s="283" t="s">
        <v>178</v>
      </c>
      <c r="C17" s="295"/>
      <c r="D17" s="296"/>
      <c r="E17" s="295"/>
      <c r="F17" s="296"/>
      <c r="G17" s="295"/>
      <c r="H17" s="296"/>
      <c r="I17" s="295"/>
      <c r="J17" s="296"/>
      <c r="K17" s="295"/>
      <c r="L17" s="296"/>
      <c r="M17" s="295"/>
      <c r="N17" s="296"/>
      <c r="O17" s="295"/>
      <c r="P17" s="296"/>
      <c r="Q17" s="295"/>
      <c r="R17" s="296"/>
      <c r="S17" s="295"/>
      <c r="T17" s="297">
        <v>2186.4</v>
      </c>
      <c r="U17" s="283" t="s">
        <v>171</v>
      </c>
    </row>
    <row r="18" spans="1:21" ht="14.25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</row>
    <row r="19" spans="1:21" ht="14.25">
      <c r="A19" s="298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</row>
  </sheetData>
  <sheetProtection/>
  <mergeCells count="18">
    <mergeCell ref="R9:R10"/>
    <mergeCell ref="S9:S10"/>
    <mergeCell ref="I5:J5"/>
    <mergeCell ref="A6:C6"/>
    <mergeCell ref="I6:K6"/>
    <mergeCell ref="L6:M6"/>
    <mergeCell ref="A8:M8"/>
    <mergeCell ref="P8:S8"/>
    <mergeCell ref="T8:T10"/>
    <mergeCell ref="U8:U10"/>
    <mergeCell ref="A9:A10"/>
    <mergeCell ref="B9:B10"/>
    <mergeCell ref="C9:F9"/>
    <mergeCell ref="G9:H9"/>
    <mergeCell ref="I9:M9"/>
    <mergeCell ref="N9:O9"/>
    <mergeCell ref="P9:P10"/>
    <mergeCell ref="Q9:Q10"/>
  </mergeCells>
  <printOptions/>
  <pageMargins left="0.511811024" right="0.511811024" top="0.787401575" bottom="0.787401575" header="0.31496062" footer="0.31496062"/>
  <pageSetup horizontalDpi="600" verticalDpi="600" orientation="landscape" paperSize="9" scale="3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19.8515625" style="0" customWidth="1"/>
    <col min="2" max="2" width="15.140625" style="0" customWidth="1"/>
    <col min="3" max="3" width="14.00390625" style="0" customWidth="1"/>
    <col min="9" max="9" width="19.00390625" style="0" customWidth="1"/>
  </cols>
  <sheetData>
    <row r="1" spans="1:9" ht="61.5">
      <c r="A1" s="299" t="s">
        <v>184</v>
      </c>
      <c r="B1" s="299"/>
      <c r="C1" s="299"/>
      <c r="D1" s="247"/>
      <c r="E1" s="247"/>
      <c r="F1" s="247"/>
      <c r="G1" s="247"/>
      <c r="H1" s="247"/>
      <c r="I1" s="246"/>
    </row>
    <row r="2" spans="1:9" ht="45" customHeight="1">
      <c r="A2" s="192" t="s">
        <v>248</v>
      </c>
      <c r="B2" s="299"/>
      <c r="C2" s="299"/>
      <c r="D2" s="247"/>
      <c r="E2" s="247"/>
      <c r="F2" s="247"/>
      <c r="G2" s="247"/>
      <c r="H2" s="247"/>
      <c r="I2" s="246" t="s">
        <v>249</v>
      </c>
    </row>
    <row r="3" spans="1:9" ht="18.75" customHeight="1">
      <c r="A3" s="299"/>
      <c r="B3" s="299"/>
      <c r="C3" s="299"/>
      <c r="D3" s="247"/>
      <c r="E3" s="247"/>
      <c r="F3" s="247"/>
      <c r="G3" s="247"/>
      <c r="H3" s="247"/>
      <c r="I3" s="246"/>
    </row>
    <row r="4" ht="12.75">
      <c r="M4" s="6" t="s">
        <v>250</v>
      </c>
    </row>
    <row r="5" spans="1:13" ht="18">
      <c r="A5" s="207">
        <v>64395.11</v>
      </c>
      <c r="B5" s="325">
        <v>42514</v>
      </c>
      <c r="C5" s="325"/>
      <c r="D5" s="327" t="s">
        <v>203</v>
      </c>
      <c r="E5" s="327"/>
      <c r="F5" s="327"/>
      <c r="G5" s="327"/>
      <c r="I5" s="329">
        <v>145871.52000000002</v>
      </c>
      <c r="M5" s="4">
        <v>25996.65</v>
      </c>
    </row>
    <row r="6" spans="1:9" ht="20.25">
      <c r="A6" s="249">
        <v>81476.41</v>
      </c>
      <c r="B6" s="325">
        <v>42535</v>
      </c>
      <c r="C6" s="325"/>
      <c r="I6" s="330">
        <v>48801.229999999996</v>
      </c>
    </row>
    <row r="7" spans="1:10" ht="18">
      <c r="A7" s="252">
        <f>SUM(A5:A6)</f>
        <v>145871.52000000002</v>
      </c>
      <c r="B7" s="325" t="s">
        <v>31</v>
      </c>
      <c r="C7" s="325"/>
      <c r="I7" s="328">
        <f>SUM(I5:I6)</f>
        <v>194672.75</v>
      </c>
      <c r="J7" s="6" t="s">
        <v>256</v>
      </c>
    </row>
    <row r="8" spans="1:3" ht="12.75">
      <c r="A8" s="11"/>
      <c r="B8" s="325"/>
      <c r="C8" s="325"/>
    </row>
    <row r="9" spans="1:7" ht="12.75">
      <c r="A9" s="249">
        <v>18853.84</v>
      </c>
      <c r="B9" s="325">
        <v>42563</v>
      </c>
      <c r="C9" s="325"/>
      <c r="D9" s="327" t="s">
        <v>222</v>
      </c>
      <c r="E9" s="327"/>
      <c r="F9" s="327"/>
      <c r="G9" s="327"/>
    </row>
    <row r="10" spans="1:3" ht="12.75">
      <c r="A10" s="249">
        <v>29947.39</v>
      </c>
      <c r="B10" s="325">
        <v>42570</v>
      </c>
      <c r="C10" s="325"/>
    </row>
    <row r="11" spans="1:4" ht="20.25">
      <c r="A11" s="169">
        <f>SUM(A9:A10)</f>
        <v>48801.229999999996</v>
      </c>
      <c r="B11" s="326" t="s">
        <v>31</v>
      </c>
      <c r="C11" s="326"/>
      <c r="D11" s="16"/>
    </row>
    <row r="14" spans="4:9" ht="45">
      <c r="D14" s="364" t="s">
        <v>245</v>
      </c>
      <c r="E14" s="365"/>
      <c r="F14" s="365"/>
      <c r="G14" s="365"/>
      <c r="H14" s="365"/>
      <c r="I14" s="36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13.140625" style="0" customWidth="1"/>
    <col min="2" max="2" width="13.7109375" style="0" customWidth="1"/>
  </cols>
  <sheetData>
    <row r="1" spans="1:12" ht="45.75">
      <c r="A1" s="322" t="s">
        <v>165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3" ht="20.25">
      <c r="A3" s="315" t="s">
        <v>220</v>
      </c>
    </row>
    <row r="5" spans="1:2" ht="12.75">
      <c r="A5" s="184">
        <v>37801</v>
      </c>
      <c r="B5" s="324">
        <v>42464</v>
      </c>
    </row>
    <row r="12" spans="4:9" ht="45">
      <c r="D12" s="364" t="s">
        <v>245</v>
      </c>
      <c r="E12" s="365"/>
      <c r="F12" s="365"/>
      <c r="G12" s="365"/>
      <c r="H12" s="365"/>
      <c r="I12" s="36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28">
      <selection activeCell="I3" sqref="I3"/>
    </sheetView>
  </sheetViews>
  <sheetFormatPr defaultColWidth="9.140625" defaultRowHeight="12.75"/>
  <cols>
    <col min="1" max="1" width="29.140625" style="0" customWidth="1"/>
    <col min="2" max="2" width="21.00390625" style="0" customWidth="1"/>
    <col min="3" max="3" width="10.57421875" style="0" customWidth="1"/>
    <col min="4" max="4" width="13.140625" style="0" customWidth="1"/>
    <col min="6" max="6" width="24.8515625" style="0" customWidth="1"/>
    <col min="7" max="7" width="17.00390625" style="0" customWidth="1"/>
    <col min="11" max="11" width="15.57421875" style="0" customWidth="1"/>
    <col min="12" max="12" width="11.421875" style="0" customWidth="1"/>
    <col min="13" max="13" width="18.7109375" style="0" customWidth="1"/>
    <col min="14" max="14" width="16.7109375" style="0" customWidth="1"/>
    <col min="15" max="15" width="14.140625" style="0" customWidth="1"/>
  </cols>
  <sheetData>
    <row r="1" spans="1:13" ht="77.25" customHeight="1">
      <c r="A1" s="126" t="s">
        <v>82</v>
      </c>
      <c r="B1" s="126"/>
      <c r="C1" s="126"/>
      <c r="D1" s="126"/>
      <c r="E1" s="126"/>
      <c r="I1" s="364" t="s">
        <v>245</v>
      </c>
      <c r="J1" s="365"/>
      <c r="K1" s="365"/>
      <c r="L1" s="365"/>
      <c r="M1" s="365"/>
    </row>
    <row r="2" spans="1:4" ht="27.75" customHeight="1">
      <c r="A2" s="125"/>
      <c r="B2" s="125"/>
      <c r="C2" s="125"/>
      <c r="D2" s="125"/>
    </row>
    <row r="5" spans="1:14" ht="30.75" thickBot="1">
      <c r="A5" s="68" t="s">
        <v>69</v>
      </c>
      <c r="B5" s="8"/>
      <c r="C5" s="127"/>
      <c r="F5" s="68" t="s">
        <v>71</v>
      </c>
      <c r="G5" s="8"/>
      <c r="M5" s="68" t="s">
        <v>83</v>
      </c>
      <c r="N5" s="8"/>
    </row>
    <row r="6" spans="1:14" ht="12.75">
      <c r="A6" s="8"/>
      <c r="B6" s="8"/>
      <c r="C6" s="129"/>
      <c r="F6" s="114">
        <v>36672.19</v>
      </c>
      <c r="G6" s="19">
        <v>42009</v>
      </c>
      <c r="M6" s="117">
        <v>93514.64</v>
      </c>
      <c r="N6" s="19">
        <v>42404</v>
      </c>
    </row>
    <row r="7" spans="1:14" ht="13.5" thickBot="1">
      <c r="A7" s="17"/>
      <c r="B7" s="8"/>
      <c r="C7" s="128"/>
      <c r="D7" s="158"/>
      <c r="F7" s="115">
        <v>47040.06</v>
      </c>
      <c r="G7" s="19">
        <v>42026</v>
      </c>
      <c r="M7" s="119">
        <v>31064.16</v>
      </c>
      <c r="N7" s="19">
        <v>42404</v>
      </c>
    </row>
    <row r="8" spans="1:15" ht="15.75" thickBot="1">
      <c r="A8" s="133">
        <v>86104.5</v>
      </c>
      <c r="B8" s="19">
        <v>41942</v>
      </c>
      <c r="C8" s="157"/>
      <c r="D8" s="159">
        <v>103804.09</v>
      </c>
      <c r="F8" s="116">
        <v>20091.84</v>
      </c>
      <c r="G8" s="19">
        <v>42067</v>
      </c>
      <c r="H8" s="59" t="s">
        <v>159</v>
      </c>
      <c r="I8" s="58"/>
      <c r="J8" s="60"/>
      <c r="K8" s="60"/>
      <c r="L8" s="61"/>
      <c r="M8" s="249">
        <v>165660.8</v>
      </c>
      <c r="N8" s="18">
        <v>42521</v>
      </c>
      <c r="O8" s="6" t="s">
        <v>182</v>
      </c>
    </row>
    <row r="9" spans="1:14" ht="18.75" thickBot="1">
      <c r="A9" s="134"/>
      <c r="B9" s="19"/>
      <c r="C9" s="157"/>
      <c r="D9" s="160">
        <v>75044.63</v>
      </c>
      <c r="F9" s="151">
        <f>SUM(F6:F8)</f>
        <v>103804.09</v>
      </c>
      <c r="G9" s="19"/>
      <c r="H9" s="62"/>
      <c r="I9" s="35"/>
      <c r="J9" s="35"/>
      <c r="K9" s="35"/>
      <c r="L9" s="35"/>
      <c r="M9" s="64">
        <f>SUM(M6:M8)</f>
        <v>290239.6</v>
      </c>
      <c r="N9" s="19"/>
    </row>
    <row r="10" spans="1:7" ht="13.5" thickBot="1">
      <c r="A10" s="134">
        <v>70522.12</v>
      </c>
      <c r="B10" s="19">
        <v>41971</v>
      </c>
      <c r="C10" s="157"/>
      <c r="D10" s="160">
        <v>185693.04</v>
      </c>
      <c r="F10" s="105">
        <v>191189.02</v>
      </c>
      <c r="G10" s="19">
        <v>42123</v>
      </c>
    </row>
    <row r="11" spans="1:13" ht="18.75" customHeight="1" thickBot="1">
      <c r="A11" s="135">
        <v>38275.55</v>
      </c>
      <c r="B11" s="19">
        <v>41989</v>
      </c>
      <c r="C11" s="157"/>
      <c r="D11" s="116">
        <v>134008.51</v>
      </c>
      <c r="F11" s="106">
        <v>36766.35</v>
      </c>
      <c r="G11" s="19">
        <v>42123</v>
      </c>
      <c r="H11" s="59" t="s">
        <v>157</v>
      </c>
      <c r="I11" s="58"/>
      <c r="J11" s="60"/>
      <c r="K11" s="60"/>
      <c r="L11" s="61"/>
      <c r="M11" s="4"/>
    </row>
    <row r="12" spans="1:13" ht="24" thickBot="1">
      <c r="A12" s="130">
        <f>SUM(A8:A11)</f>
        <v>194902.16999999998</v>
      </c>
      <c r="B12" s="131" t="s">
        <v>31</v>
      </c>
      <c r="D12" s="145">
        <f>SUM(D8:D11)</f>
        <v>498550.27</v>
      </c>
      <c r="F12" s="107">
        <v>24740.81</v>
      </c>
      <c r="G12" s="19">
        <v>42167</v>
      </c>
      <c r="M12" s="26"/>
    </row>
    <row r="13" spans="1:13" ht="24" thickBot="1">
      <c r="A13" s="167"/>
      <c r="B13" s="168"/>
      <c r="F13" s="152">
        <f>SUM(F10:F12)</f>
        <v>252696.18</v>
      </c>
      <c r="G13" s="19"/>
      <c r="M13" s="227"/>
    </row>
    <row r="14" spans="1:7" ht="13.5" thickBot="1">
      <c r="A14" s="12">
        <f>F9</f>
        <v>103804.09</v>
      </c>
      <c r="B14" s="232">
        <v>1</v>
      </c>
      <c r="C14" s="233"/>
      <c r="D14" s="233"/>
      <c r="F14" s="153">
        <v>43221.13</v>
      </c>
      <c r="G14" s="19">
        <v>42192</v>
      </c>
    </row>
    <row r="15" spans="1:12" ht="15.75" thickBot="1">
      <c r="A15" s="12">
        <f>F9+F13</f>
        <v>356500.27</v>
      </c>
      <c r="B15" s="234">
        <v>2</v>
      </c>
      <c r="C15" s="233"/>
      <c r="D15" s="235"/>
      <c r="F15" s="154">
        <v>99400.47</v>
      </c>
      <c r="G15" s="19">
        <v>42229</v>
      </c>
      <c r="H15" s="59" t="s">
        <v>158</v>
      </c>
      <c r="I15" s="58"/>
      <c r="J15" s="60"/>
      <c r="K15" s="60"/>
      <c r="L15" s="61"/>
    </row>
    <row r="16" spans="1:7" ht="12.75">
      <c r="A16" s="14">
        <f>F9+F13+F18</f>
        <v>542193.31</v>
      </c>
      <c r="B16" s="234">
        <v>3</v>
      </c>
      <c r="C16" s="233"/>
      <c r="D16" s="12"/>
      <c r="F16" s="154">
        <v>13420.55</v>
      </c>
      <c r="G16" s="19">
        <v>42249</v>
      </c>
    </row>
    <row r="17" spans="1:7" ht="13.5" thickBot="1">
      <c r="A17" s="12">
        <f>F9+F13+F18+F22</f>
        <v>676201.8200000001</v>
      </c>
      <c r="B17" s="234">
        <v>4</v>
      </c>
      <c r="C17" s="233"/>
      <c r="D17" s="12"/>
      <c r="F17" s="155">
        <v>29650.89</v>
      </c>
      <c r="G17" s="19">
        <v>42263</v>
      </c>
    </row>
    <row r="18" spans="1:7" ht="18.75" thickBot="1">
      <c r="A18" s="233"/>
      <c r="B18" s="233"/>
      <c r="C18" s="233"/>
      <c r="D18" s="12"/>
      <c r="F18" s="151">
        <f>SUM(F14:F17)</f>
        <v>185693.03999999998</v>
      </c>
      <c r="G18" s="19"/>
    </row>
    <row r="19" spans="1:14" ht="13.5" thickBot="1">
      <c r="A19" s="14">
        <f>A12+F9</f>
        <v>298706.26</v>
      </c>
      <c r="B19" s="232">
        <v>1</v>
      </c>
      <c r="C19" s="162" t="s">
        <v>76</v>
      </c>
      <c r="D19" s="12"/>
      <c r="F19" s="132">
        <v>18894.37</v>
      </c>
      <c r="G19" s="19">
        <v>42284</v>
      </c>
      <c r="N19" s="304">
        <v>871103.99</v>
      </c>
    </row>
    <row r="20" spans="1:14" ht="15.75" thickBot="1">
      <c r="A20" s="12">
        <f>A12+F9+F13</f>
        <v>551402.44</v>
      </c>
      <c r="B20" s="234">
        <v>2</v>
      </c>
      <c r="C20" s="162" t="s">
        <v>76</v>
      </c>
      <c r="D20" s="12"/>
      <c r="F20" s="136"/>
      <c r="G20" s="19"/>
      <c r="H20" s="59" t="s">
        <v>160</v>
      </c>
      <c r="I20" s="58"/>
      <c r="J20" s="60"/>
      <c r="K20" s="60"/>
      <c r="L20" s="61"/>
      <c r="N20" s="4">
        <v>124578.8</v>
      </c>
    </row>
    <row r="21" spans="1:14" ht="12.75">
      <c r="A21" s="12">
        <f>A12+F9+F13+F18</f>
        <v>737095.48</v>
      </c>
      <c r="B21" s="234">
        <v>3</v>
      </c>
      <c r="C21" s="162" t="s">
        <v>76</v>
      </c>
      <c r="D21" s="12"/>
      <c r="F21" s="136">
        <v>115114.14</v>
      </c>
      <c r="G21" s="19">
        <v>42320</v>
      </c>
      <c r="N21" s="4">
        <f>SUM(N19:N20)</f>
        <v>995682.79</v>
      </c>
    </row>
    <row r="22" spans="1:7" ht="20.25">
      <c r="A22" s="12">
        <f>A12+F9+F13+F18+F22</f>
        <v>871103.99</v>
      </c>
      <c r="B22" s="234">
        <v>4</v>
      </c>
      <c r="C22" s="162" t="s">
        <v>76</v>
      </c>
      <c r="D22" s="12"/>
      <c r="F22" s="66">
        <f>SUM(F19:F21)</f>
        <v>134008.51</v>
      </c>
      <c r="G22" s="19"/>
    </row>
    <row r="23" spans="1:7" ht="20.25">
      <c r="A23" s="233"/>
      <c r="B23" s="233"/>
      <c r="C23" s="233"/>
      <c r="D23" s="12"/>
      <c r="F23" s="66"/>
      <c r="G23" s="19"/>
    </row>
    <row r="24" spans="2:15" ht="27" thickBot="1">
      <c r="B24" s="64"/>
      <c r="D24" s="4"/>
      <c r="F24" s="137">
        <v>676201.82</v>
      </c>
      <c r="G24" s="138" t="s">
        <v>86</v>
      </c>
      <c r="L24" s="197"/>
      <c r="M24" s="197"/>
      <c r="N24" s="197"/>
      <c r="O24" s="197"/>
    </row>
    <row r="25" spans="2:15" ht="15.75">
      <c r="B25" s="114">
        <v>194902.17</v>
      </c>
      <c r="F25" s="64"/>
      <c r="G25" s="63"/>
      <c r="L25" s="197"/>
      <c r="M25" s="65"/>
      <c r="N25" s="197"/>
      <c r="O25" s="197"/>
    </row>
    <row r="26" spans="2:15" ht="15.75">
      <c r="B26" s="303">
        <v>676201.82</v>
      </c>
      <c r="L26" s="197"/>
      <c r="M26" s="65"/>
      <c r="N26" s="197"/>
      <c r="O26" s="197"/>
    </row>
    <row r="27" spans="2:15" ht="29.25" customHeight="1">
      <c r="B27" s="163">
        <f>SUM(B25:B26)</f>
        <v>871103.99</v>
      </c>
      <c r="C27" s="123" t="s">
        <v>85</v>
      </c>
      <c r="D27" s="123"/>
      <c r="E27" s="161"/>
      <c r="F27" s="64"/>
      <c r="L27" s="197"/>
      <c r="M27" s="301"/>
      <c r="N27" s="302"/>
      <c r="O27" s="302"/>
    </row>
    <row r="28" spans="6:15" ht="12.75" customHeight="1">
      <c r="F28" s="64"/>
      <c r="K28" s="304">
        <v>871103.99</v>
      </c>
      <c r="L28" s="197"/>
      <c r="M28" s="197"/>
      <c r="N28" s="197"/>
      <c r="O28" s="197"/>
    </row>
    <row r="29" spans="6:15" ht="12.75" customHeight="1">
      <c r="F29" s="64"/>
      <c r="K29" s="4">
        <v>290239.6</v>
      </c>
      <c r="L29" s="197"/>
      <c r="M29" s="197"/>
      <c r="N29" s="197"/>
      <c r="O29" s="197"/>
    </row>
    <row r="30" spans="1:15" ht="14.25" customHeight="1">
      <c r="A30" t="s">
        <v>138</v>
      </c>
      <c r="F30" t="s">
        <v>139</v>
      </c>
      <c r="G30" s="5"/>
      <c r="K30" s="305">
        <f>SUM(K28:K29)</f>
        <v>1161343.5899999999</v>
      </c>
      <c r="L30" s="306" t="s">
        <v>185</v>
      </c>
      <c r="M30" s="197"/>
      <c r="N30" s="197"/>
      <c r="O30" s="197"/>
    </row>
    <row r="31" spans="1:7" ht="14.25" customHeight="1">
      <c r="A31" t="s">
        <v>141</v>
      </c>
      <c r="B31" s="64"/>
      <c r="F31" s="64" t="s">
        <v>143</v>
      </c>
      <c r="G31" s="5"/>
    </row>
    <row r="32" spans="1:7" ht="14.25" customHeight="1">
      <c r="A32" t="s">
        <v>140</v>
      </c>
      <c r="B32" s="64"/>
      <c r="F32" s="64" t="s">
        <v>144</v>
      </c>
      <c r="G32" s="5"/>
    </row>
    <row r="33" spans="1:7" ht="14.25" customHeight="1">
      <c r="A33" t="s">
        <v>142</v>
      </c>
      <c r="B33" s="64"/>
      <c r="F33" s="64">
        <v>206777.53</v>
      </c>
      <c r="G33" s="5" t="s">
        <v>91</v>
      </c>
    </row>
    <row r="34" spans="1:7" ht="14.25" customHeight="1">
      <c r="A34">
        <v>360</v>
      </c>
      <c r="B34" s="64" t="s">
        <v>91</v>
      </c>
      <c r="F34" s="64"/>
      <c r="G34" s="5"/>
    </row>
    <row r="35" spans="2:7" ht="14.25" customHeight="1">
      <c r="B35" s="64"/>
      <c r="F35" s="64"/>
      <c r="G35" s="5"/>
    </row>
    <row r="36" spans="2:7" ht="14.25" customHeight="1">
      <c r="B36" s="64"/>
      <c r="F36" s="64"/>
      <c r="G36" s="5"/>
    </row>
    <row r="37" spans="2:7" ht="14.25" customHeight="1">
      <c r="B37" s="64"/>
      <c r="F37" s="64"/>
      <c r="G37" s="5"/>
    </row>
    <row r="38" spans="2:7" ht="14.25" customHeight="1">
      <c r="B38" s="64"/>
      <c r="F38" s="64"/>
      <c r="G38" s="5"/>
    </row>
    <row r="39" s="164" customFormat="1" ht="12.75"/>
    <row r="40" spans="1:14" ht="31.5" thickBot="1">
      <c r="A40" s="68" t="s">
        <v>72</v>
      </c>
      <c r="B40" s="139"/>
      <c r="C40" s="124"/>
      <c r="F40" s="144" t="s">
        <v>73</v>
      </c>
      <c r="G40" s="8"/>
      <c r="M40" s="95" t="s">
        <v>84</v>
      </c>
      <c r="N40" s="146"/>
    </row>
    <row r="41" spans="1:14" ht="13.5" thickBot="1">
      <c r="A41" s="111">
        <v>86104.5</v>
      </c>
      <c r="B41" s="19">
        <v>41940</v>
      </c>
      <c r="F41" s="114">
        <v>47040.06</v>
      </c>
      <c r="G41" s="19">
        <v>42024</v>
      </c>
      <c r="M41" s="119">
        <v>31064.16</v>
      </c>
      <c r="N41" s="19">
        <v>42404</v>
      </c>
    </row>
    <row r="42" spans="1:15" ht="15.75" thickBot="1">
      <c r="A42" s="112">
        <v>70522.13</v>
      </c>
      <c r="B42" s="19">
        <v>41968</v>
      </c>
      <c r="D42" s="114">
        <v>231574.37</v>
      </c>
      <c r="F42" s="115">
        <v>20091.84</v>
      </c>
      <c r="G42" s="19">
        <v>42045</v>
      </c>
      <c r="H42" s="59" t="s">
        <v>159</v>
      </c>
      <c r="I42" s="58"/>
      <c r="J42" s="60"/>
      <c r="K42" s="60"/>
      <c r="L42" s="61"/>
      <c r="M42" s="249">
        <v>165660.8</v>
      </c>
      <c r="N42" s="18">
        <v>42521</v>
      </c>
      <c r="O42" s="6" t="s">
        <v>182</v>
      </c>
    </row>
    <row r="43" spans="1:13" ht="13.5" thickBot="1">
      <c r="A43" s="112">
        <v>38275.55</v>
      </c>
      <c r="B43" s="19">
        <v>41982</v>
      </c>
      <c r="D43" s="116">
        <v>733044.27</v>
      </c>
      <c r="F43" s="147">
        <v>191189.02</v>
      </c>
      <c r="G43" s="19">
        <v>42083</v>
      </c>
      <c r="M43" s="4">
        <f>SUM(M41:M42)</f>
        <v>196724.96</v>
      </c>
    </row>
    <row r="44" spans="1:7" ht="24" thickBot="1">
      <c r="A44" s="112"/>
      <c r="B44" s="19"/>
      <c r="D44" s="65">
        <f>SUM(D42:D43)</f>
        <v>964618.64</v>
      </c>
      <c r="F44" s="238">
        <f>SUM(F41:F43)</f>
        <v>258320.91999999998</v>
      </c>
      <c r="G44" s="19"/>
    </row>
    <row r="45" spans="1:7" ht="23.25" customHeight="1" thickBot="1">
      <c r="A45" s="113">
        <v>36672.19</v>
      </c>
      <c r="B45" s="19">
        <v>41996</v>
      </c>
      <c r="D45" s="65"/>
      <c r="F45" s="148">
        <v>36766.35</v>
      </c>
      <c r="G45" s="19">
        <v>42122</v>
      </c>
    </row>
    <row r="46" spans="1:12" ht="21" thickBot="1">
      <c r="A46" s="140">
        <f>SUM(A41:A45)</f>
        <v>231574.37</v>
      </c>
      <c r="B46" s="25" t="s">
        <v>31</v>
      </c>
      <c r="D46" s="5"/>
      <c r="F46" s="149">
        <v>24740.81</v>
      </c>
      <c r="G46" s="19">
        <v>42150</v>
      </c>
      <c r="H46" s="59" t="s">
        <v>157</v>
      </c>
      <c r="I46" s="58"/>
      <c r="J46" s="60"/>
      <c r="K46" s="60"/>
      <c r="L46" s="61"/>
    </row>
    <row r="47" spans="4:7" ht="13.5" thickBot="1">
      <c r="D47" s="5"/>
      <c r="F47" s="150">
        <v>43221.13</v>
      </c>
      <c r="G47" s="19">
        <v>42150</v>
      </c>
    </row>
    <row r="48" spans="4:7" ht="24" thickBot="1">
      <c r="D48" s="5"/>
      <c r="F48" s="238">
        <f>SUM(F45:F47)</f>
        <v>104728.29000000001</v>
      </c>
      <c r="G48" s="19"/>
    </row>
    <row r="49" spans="6:12" ht="13.5" thickBot="1">
      <c r="F49" s="111">
        <v>99400.47</v>
      </c>
      <c r="G49" s="19">
        <v>42227</v>
      </c>
      <c r="L49" s="64"/>
    </row>
    <row r="50" spans="6:12" ht="15.75" thickBot="1">
      <c r="F50" s="112">
        <v>13420.55</v>
      </c>
      <c r="G50" s="19">
        <v>42248</v>
      </c>
      <c r="H50" s="59" t="s">
        <v>158</v>
      </c>
      <c r="I50" s="58"/>
      <c r="J50" s="60"/>
      <c r="K50" s="60"/>
      <c r="L50" s="61"/>
    </row>
    <row r="51" spans="6:12" ht="13.5" thickBot="1">
      <c r="F51" s="113">
        <v>29650.89</v>
      </c>
      <c r="G51" s="19">
        <v>42255</v>
      </c>
      <c r="L51" s="64"/>
    </row>
    <row r="52" spans="6:12" ht="24" thickBot="1">
      <c r="F52" s="238">
        <f>SUM(F49:F51)</f>
        <v>142471.91</v>
      </c>
      <c r="G52" s="19"/>
      <c r="L52" s="64"/>
    </row>
    <row r="53" spans="6:12" ht="13.5" thickBot="1">
      <c r="F53" s="105">
        <v>18894.37</v>
      </c>
      <c r="G53" s="19">
        <v>42283</v>
      </c>
      <c r="L53" s="156"/>
    </row>
    <row r="54" spans="6:14" ht="15.75" thickBot="1">
      <c r="F54" s="106">
        <v>115114.14</v>
      </c>
      <c r="G54" s="19">
        <v>42320</v>
      </c>
      <c r="H54" s="59" t="s">
        <v>160</v>
      </c>
      <c r="I54" s="58"/>
      <c r="J54" s="60"/>
      <c r="K54" s="60"/>
      <c r="L54" s="61"/>
      <c r="N54" s="4">
        <v>964618.64</v>
      </c>
    </row>
    <row r="55" spans="6:14" ht="13.5" thickBot="1">
      <c r="F55" s="107">
        <v>93514.64</v>
      </c>
      <c r="G55" s="19">
        <v>42353</v>
      </c>
      <c r="N55" s="4">
        <v>196724.96</v>
      </c>
    </row>
    <row r="56" spans="6:15" ht="23.25">
      <c r="F56" s="239">
        <f>SUM(F53:F55)</f>
        <v>227523.15000000002</v>
      </c>
      <c r="N56" s="305">
        <f>SUM(N54:N55)</f>
        <v>1161343.6</v>
      </c>
      <c r="O56" s="307" t="s">
        <v>186</v>
      </c>
    </row>
    <row r="58" spans="1:7" ht="28.5" thickBot="1">
      <c r="A58" s="171"/>
      <c r="B58" s="172"/>
      <c r="F58" s="240">
        <v>733044.27</v>
      </c>
      <c r="G58" s="241" t="s">
        <v>31</v>
      </c>
    </row>
    <row r="59" ht="12.75">
      <c r="B59" s="114">
        <v>231574.37</v>
      </c>
    </row>
    <row r="60" ht="12.75">
      <c r="B60" s="115">
        <v>733044.27</v>
      </c>
    </row>
    <row r="61" ht="13.5" thickBot="1">
      <c r="B61" s="116"/>
    </row>
    <row r="62" spans="2:5" ht="20.25">
      <c r="B62" s="169">
        <f>SUM(B59:B61)</f>
        <v>964618.64</v>
      </c>
      <c r="C62" s="166" t="s">
        <v>87</v>
      </c>
      <c r="D62" s="170"/>
      <c r="E62" s="161"/>
    </row>
    <row r="66" spans="1:7" ht="12.75">
      <c r="A66" s="6" t="s">
        <v>146</v>
      </c>
      <c r="D66" s="6" t="s">
        <v>146</v>
      </c>
      <c r="G66" s="6" t="s">
        <v>146</v>
      </c>
    </row>
    <row r="67" spans="1:7" ht="12.75">
      <c r="A67" s="4">
        <v>258320.91999999998</v>
      </c>
      <c r="D67" s="4">
        <v>363049.20999999996</v>
      </c>
      <c r="G67" s="4">
        <v>505521.12</v>
      </c>
    </row>
    <row r="68" spans="1:7" ht="12.75">
      <c r="A68" s="4">
        <v>104728.29000000001</v>
      </c>
      <c r="D68" s="4">
        <v>142471.91</v>
      </c>
      <c r="G68" s="4">
        <v>227523.15000000002</v>
      </c>
    </row>
    <row r="69" spans="1:8" ht="12.75">
      <c r="A69" s="207">
        <f>SUM(A67:A68)</f>
        <v>363049.20999999996</v>
      </c>
      <c r="B69">
        <v>2</v>
      </c>
      <c r="D69" s="207">
        <f>SUM(D67:D68)</f>
        <v>505521.12</v>
      </c>
      <c r="E69">
        <v>3</v>
      </c>
      <c r="G69" s="207">
        <f>SUM(G67:G68)</f>
        <v>733044.27</v>
      </c>
      <c r="H69">
        <v>4</v>
      </c>
    </row>
    <row r="76" ht="12.75">
      <c r="L76" s="27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geOrder="overThenDown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6" sqref="A16:IV16"/>
    </sheetView>
  </sheetViews>
  <sheetFormatPr defaultColWidth="9.140625" defaultRowHeight="12.75"/>
  <cols>
    <col min="1" max="1" width="21.7109375" style="0" customWidth="1"/>
    <col min="2" max="2" width="12.57421875" style="0" customWidth="1"/>
    <col min="10" max="10" width="11.140625" style="0" customWidth="1"/>
    <col min="12" max="12" width="10.140625" style="0" bestFit="1" customWidth="1"/>
    <col min="13" max="13" width="14.7109375" style="0" customWidth="1"/>
    <col min="15" max="15" width="10.140625" style="0" bestFit="1" customWidth="1"/>
  </cols>
  <sheetData>
    <row r="1" spans="1:12" ht="45.75">
      <c r="A1" s="126" t="s">
        <v>210</v>
      </c>
      <c r="B1" s="126"/>
      <c r="C1" s="126"/>
      <c r="D1" s="126"/>
      <c r="E1" s="180"/>
      <c r="F1" s="180"/>
      <c r="G1" s="180"/>
      <c r="H1" s="180"/>
      <c r="I1" s="180"/>
      <c r="J1" s="180"/>
      <c r="K1" s="180"/>
      <c r="L1" s="180"/>
    </row>
    <row r="2" spans="1:12" ht="18.75" customHeight="1">
      <c r="A2" s="126"/>
      <c r="B2" s="126"/>
      <c r="C2" s="126"/>
      <c r="D2" s="126"/>
      <c r="E2" s="180"/>
      <c r="F2" s="180"/>
      <c r="G2" s="180"/>
      <c r="H2" s="180"/>
      <c r="I2" s="180"/>
      <c r="J2" s="180"/>
      <c r="K2" s="180"/>
      <c r="L2" s="180"/>
    </row>
    <row r="3" spans="1:13" ht="26.25">
      <c r="A3" s="310" t="s">
        <v>211</v>
      </c>
      <c r="J3" s="6" t="s">
        <v>92</v>
      </c>
      <c r="M3" s="6" t="s">
        <v>279</v>
      </c>
    </row>
    <row r="4" spans="10:13" ht="12.75">
      <c r="J4" s="4">
        <v>89253.63</v>
      </c>
      <c r="L4" s="4"/>
      <c r="M4" s="404">
        <v>225516.47</v>
      </c>
    </row>
    <row r="5" spans="1:13" ht="15.75">
      <c r="A5" s="13">
        <v>45104.26</v>
      </c>
      <c r="B5" s="311">
        <v>42563</v>
      </c>
      <c r="D5" s="251" t="s">
        <v>208</v>
      </c>
      <c r="J5" s="4">
        <v>9559.91</v>
      </c>
      <c r="L5" s="361"/>
      <c r="M5" s="11">
        <f>J6</f>
        <v>98813.54000000001</v>
      </c>
    </row>
    <row r="6" spans="1:13" ht="12.75">
      <c r="A6" s="13">
        <v>22953.73</v>
      </c>
      <c r="B6" s="18">
        <v>42594</v>
      </c>
      <c r="J6" s="15">
        <f>SUM(J4:J5)</f>
        <v>98813.54000000001</v>
      </c>
      <c r="L6" s="9"/>
      <c r="M6" s="9">
        <f>SUM(M4:M5)</f>
        <v>324330.01</v>
      </c>
    </row>
    <row r="7" spans="1:13" ht="12.75">
      <c r="A7" s="13">
        <v>82213.92</v>
      </c>
      <c r="B7" s="18">
        <v>42612</v>
      </c>
      <c r="M7" s="11"/>
    </row>
    <row r="8" spans="1:13" ht="12.75">
      <c r="A8" s="13">
        <v>56675.52</v>
      </c>
      <c r="B8" s="317" t="s">
        <v>216</v>
      </c>
      <c r="M8" s="11"/>
    </row>
    <row r="9" spans="1:15" ht="15.75">
      <c r="A9" s="379">
        <f>SUM(A5:A8)</f>
        <v>206947.43</v>
      </c>
      <c r="B9" s="317" t="s">
        <v>31</v>
      </c>
      <c r="M9" s="12">
        <f>A9+A11+A14</f>
        <v>324330.95999999996</v>
      </c>
      <c r="N9" t="s">
        <v>281</v>
      </c>
      <c r="O9" s="4"/>
    </row>
    <row r="10" spans="1:13" ht="12.75">
      <c r="A10" s="11"/>
      <c r="B10" s="317"/>
      <c r="M10" s="11"/>
    </row>
    <row r="11" spans="1:13" ht="15.75">
      <c r="A11" s="184">
        <v>113294.93</v>
      </c>
      <c r="B11" s="317">
        <v>42648</v>
      </c>
      <c r="D11" s="251" t="s">
        <v>253</v>
      </c>
      <c r="H11" s="6" t="s">
        <v>257</v>
      </c>
      <c r="M11" s="4"/>
    </row>
    <row r="12" spans="1:13" ht="15.75">
      <c r="A12" s="11"/>
      <c r="B12" s="317"/>
      <c r="D12" s="251"/>
      <c r="H12" s="6"/>
      <c r="M12" s="4"/>
    </row>
    <row r="13" spans="1:13" ht="15.75">
      <c r="A13" s="11"/>
      <c r="B13" s="317"/>
      <c r="D13" s="251"/>
      <c r="H13" s="6"/>
      <c r="L13" s="4"/>
      <c r="M13" s="4"/>
    </row>
    <row r="14" spans="1:13" ht="15.75">
      <c r="A14" s="394">
        <v>4088.6</v>
      </c>
      <c r="B14" s="18">
        <v>42760</v>
      </c>
      <c r="D14" s="251" t="s">
        <v>263</v>
      </c>
      <c r="M14" s="4"/>
    </row>
    <row r="15" spans="2:13" ht="12.75">
      <c r="B15" t="s">
        <v>217</v>
      </c>
      <c r="M15" s="4"/>
    </row>
    <row r="18" spans="4:9" ht="35.25">
      <c r="D18" s="366" t="s">
        <v>171</v>
      </c>
      <c r="E18" s="367"/>
      <c r="F18" s="367"/>
      <c r="G18" s="367"/>
      <c r="H18" s="367"/>
      <c r="I18" s="367"/>
    </row>
    <row r="19" spans="4:9" ht="34.5">
      <c r="D19" s="125"/>
      <c r="E19" s="125"/>
      <c r="F19" s="125"/>
      <c r="G19" s="125"/>
      <c r="H19" s="125"/>
      <c r="I19" s="12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">
      <selection activeCell="K1" sqref="K1"/>
    </sheetView>
  </sheetViews>
  <sheetFormatPr defaultColWidth="9.140625" defaultRowHeight="12.75"/>
  <cols>
    <col min="1" max="1" width="23.57421875" style="0" customWidth="1"/>
    <col min="2" max="2" width="21.8515625" style="0" customWidth="1"/>
    <col min="4" max="4" width="15.8515625" style="0" customWidth="1"/>
    <col min="6" max="6" width="13.421875" style="0" customWidth="1"/>
    <col min="8" max="8" width="26.00390625" style="0" customWidth="1"/>
    <col min="9" max="9" width="17.28125" style="0" customWidth="1"/>
    <col min="10" max="10" width="11.421875" style="0" customWidth="1"/>
    <col min="11" max="11" width="11.7109375" style="0" customWidth="1"/>
    <col min="12" max="12" width="15.7109375" style="0" customWidth="1"/>
  </cols>
  <sheetData>
    <row r="1" spans="1:10" s="54" customFormat="1" ht="57" customHeight="1">
      <c r="A1" s="53" t="s">
        <v>77</v>
      </c>
      <c r="H1" s="368" t="s">
        <v>245</v>
      </c>
      <c r="I1" s="369"/>
      <c r="J1" s="369"/>
    </row>
    <row r="2" s="54" customFormat="1" ht="53.25" customHeight="1"/>
    <row r="3" spans="1:9" ht="33.75" thickBot="1">
      <c r="A3" s="71" t="s">
        <v>69</v>
      </c>
      <c r="B3" s="72"/>
      <c r="C3" s="35"/>
      <c r="D3" s="35"/>
      <c r="E3" s="35"/>
      <c r="F3" s="35"/>
      <c r="G3" s="35"/>
      <c r="H3" s="69" t="s">
        <v>71</v>
      </c>
      <c r="I3" s="70"/>
    </row>
    <row r="4" spans="1:9" ht="12.75">
      <c r="A4" s="92">
        <v>80358.95</v>
      </c>
      <c r="B4" s="18">
        <v>41893</v>
      </c>
      <c r="C4" s="35"/>
      <c r="D4" s="81"/>
      <c r="E4" s="35"/>
      <c r="F4" s="35"/>
      <c r="G4" s="35"/>
      <c r="H4" s="73">
        <v>58602.66</v>
      </c>
      <c r="I4" s="18">
        <v>42025</v>
      </c>
    </row>
    <row r="5" spans="1:9" ht="13.5" thickBot="1">
      <c r="A5" s="93">
        <v>46690.24</v>
      </c>
      <c r="B5" s="18">
        <v>41912</v>
      </c>
      <c r="C5" s="35"/>
      <c r="D5" s="81"/>
      <c r="E5" s="35"/>
      <c r="F5" s="35"/>
      <c r="G5" s="35"/>
      <c r="H5" s="74">
        <v>40394.59</v>
      </c>
      <c r="I5" s="18">
        <v>42025</v>
      </c>
    </row>
    <row r="6" spans="1:14" ht="15.75" thickBot="1">
      <c r="A6" s="93">
        <v>36802.7</v>
      </c>
      <c r="B6" s="18">
        <v>41929</v>
      </c>
      <c r="C6" s="62"/>
      <c r="D6" s="81"/>
      <c r="E6" s="35"/>
      <c r="F6" s="35"/>
      <c r="G6" s="35"/>
      <c r="H6" s="74">
        <v>117747.29</v>
      </c>
      <c r="I6" s="18">
        <v>42040</v>
      </c>
      <c r="J6" s="59" t="s">
        <v>159</v>
      </c>
      <c r="K6" s="58"/>
      <c r="L6" s="60"/>
      <c r="M6" s="60"/>
      <c r="N6" s="61"/>
    </row>
    <row r="7" spans="1:9" ht="12.75">
      <c r="A7" s="93">
        <v>54487.2</v>
      </c>
      <c r="B7" s="18">
        <v>41942</v>
      </c>
      <c r="C7" s="35"/>
      <c r="D7" s="35"/>
      <c r="E7" s="35"/>
      <c r="F7" s="35"/>
      <c r="G7" s="35"/>
      <c r="H7" s="74">
        <v>77421.46</v>
      </c>
      <c r="I7" s="18">
        <v>42061</v>
      </c>
    </row>
    <row r="8" spans="1:9" ht="13.5" thickBot="1">
      <c r="A8" s="93">
        <v>38550.93</v>
      </c>
      <c r="B8" s="18">
        <v>41956</v>
      </c>
      <c r="C8" s="35"/>
      <c r="D8" s="35"/>
      <c r="E8" s="35"/>
      <c r="F8" s="35"/>
      <c r="G8" s="35"/>
      <c r="H8" s="75">
        <v>104929.8</v>
      </c>
      <c r="I8" s="18">
        <v>42074</v>
      </c>
    </row>
    <row r="9" spans="1:9" ht="25.5" customHeight="1" thickBot="1">
      <c r="A9" s="94">
        <v>146095.88</v>
      </c>
      <c r="B9" s="18">
        <v>42003</v>
      </c>
      <c r="C9" s="35"/>
      <c r="D9" s="35"/>
      <c r="E9" s="35"/>
      <c r="F9" s="35"/>
      <c r="G9" s="35"/>
      <c r="H9" s="55">
        <f>SUM(H4:H8)</f>
        <v>399095.8</v>
      </c>
      <c r="I9" s="18"/>
    </row>
    <row r="10" spans="1:9" ht="24" thickBot="1">
      <c r="A10" s="142">
        <f>SUM(A4:A9)</f>
        <v>402985.9</v>
      </c>
      <c r="B10" s="89" t="s">
        <v>31</v>
      </c>
      <c r="C10" s="35"/>
      <c r="D10" s="35"/>
      <c r="E10" s="35"/>
      <c r="F10" s="35"/>
      <c r="G10" s="35"/>
      <c r="H10" s="76">
        <v>106198.69</v>
      </c>
      <c r="I10" s="18">
        <v>42095</v>
      </c>
    </row>
    <row r="11" spans="1:9" ht="13.5" thickBot="1">
      <c r="A11" s="64"/>
      <c r="B11" s="63"/>
      <c r="C11" s="35"/>
      <c r="D11" s="114">
        <v>399095.8</v>
      </c>
      <c r="E11" s="35"/>
      <c r="F11" s="35"/>
      <c r="G11" s="35"/>
      <c r="H11" s="77">
        <v>71498.6</v>
      </c>
      <c r="I11" s="18">
        <v>42109</v>
      </c>
    </row>
    <row r="12" spans="1:14" ht="15.75" thickBot="1">
      <c r="A12" s="64"/>
      <c r="B12" s="63"/>
      <c r="C12" s="62"/>
      <c r="D12" s="115">
        <v>729948.93</v>
      </c>
      <c r="E12" s="35"/>
      <c r="F12" s="35"/>
      <c r="G12" s="35"/>
      <c r="H12" s="77">
        <v>154724.47</v>
      </c>
      <c r="I12" s="18">
        <v>42123</v>
      </c>
      <c r="J12" s="59" t="s">
        <v>157</v>
      </c>
      <c r="K12" s="58"/>
      <c r="L12" s="60"/>
      <c r="M12" s="60"/>
      <c r="N12" s="61"/>
    </row>
    <row r="13" spans="1:9" ht="13.5" thickBot="1">
      <c r="A13" s="64"/>
      <c r="B13" s="63"/>
      <c r="C13" s="35"/>
      <c r="D13" s="116">
        <v>109445.36</v>
      </c>
      <c r="E13" s="35"/>
      <c r="F13" s="35"/>
      <c r="G13" s="35"/>
      <c r="H13" s="77">
        <v>41236.19</v>
      </c>
      <c r="I13" s="18">
        <v>42137</v>
      </c>
    </row>
    <row r="14" spans="1:9" ht="15.75">
      <c r="A14" s="64"/>
      <c r="B14" s="63"/>
      <c r="C14" s="35"/>
      <c r="D14" s="57">
        <f>SUM(D11:D13)</f>
        <v>1238490.09</v>
      </c>
      <c r="E14" s="35"/>
      <c r="F14" s="35"/>
      <c r="G14" s="35"/>
      <c r="H14" s="77">
        <v>201806.47</v>
      </c>
      <c r="I14" s="18">
        <v>42153</v>
      </c>
    </row>
    <row r="15" spans="1:9" ht="13.5" thickBot="1">
      <c r="A15" s="64"/>
      <c r="B15" s="63"/>
      <c r="C15" s="35"/>
      <c r="D15" s="35"/>
      <c r="E15" s="35"/>
      <c r="F15" s="35"/>
      <c r="G15" s="35"/>
      <c r="H15" s="78">
        <v>154484.51</v>
      </c>
      <c r="I15" s="18">
        <v>42181</v>
      </c>
    </row>
    <row r="16" spans="1:9" ht="30" customHeight="1" thickBot="1">
      <c r="A16" s="65"/>
      <c r="B16" s="63"/>
      <c r="C16" s="35"/>
      <c r="D16" s="35"/>
      <c r="E16" s="35"/>
      <c r="F16" s="35"/>
      <c r="G16" s="35"/>
      <c r="H16" s="56">
        <f>SUM(H10:H15)</f>
        <v>729948.93</v>
      </c>
      <c r="I16" s="18"/>
    </row>
    <row r="17" spans="1:14" ht="15.75" thickBot="1">
      <c r="A17" s="64"/>
      <c r="B17" s="63"/>
      <c r="C17" s="62"/>
      <c r="D17" s="35"/>
      <c r="E17" s="35"/>
      <c r="F17" s="35"/>
      <c r="G17" s="35"/>
      <c r="H17" s="79">
        <v>92341.57</v>
      </c>
      <c r="I17" s="18">
        <v>42209</v>
      </c>
      <c r="J17" s="59" t="s">
        <v>158</v>
      </c>
      <c r="K17" s="58"/>
      <c r="L17" s="60"/>
      <c r="M17" s="60"/>
      <c r="N17" s="61"/>
    </row>
    <row r="18" spans="1:14" ht="15.75" thickBot="1">
      <c r="A18" s="64"/>
      <c r="B18" s="63"/>
      <c r="C18" s="62"/>
      <c r="D18" s="35"/>
      <c r="E18" s="35"/>
      <c r="F18" s="35"/>
      <c r="G18" s="35"/>
      <c r="H18" s="80">
        <v>17103.79</v>
      </c>
      <c r="I18" s="18">
        <v>42233</v>
      </c>
      <c r="J18" s="62"/>
      <c r="K18" s="35"/>
      <c r="L18" s="35"/>
      <c r="M18" s="35"/>
      <c r="N18" s="35"/>
    </row>
    <row r="19" spans="1:9" ht="29.25" customHeight="1">
      <c r="A19" s="65"/>
      <c r="B19" s="63"/>
      <c r="C19" s="35"/>
      <c r="D19" s="35"/>
      <c r="E19" s="35"/>
      <c r="F19" s="35"/>
      <c r="G19" s="35"/>
      <c r="H19" s="82">
        <f>SUM(H17:H18)</f>
        <v>109445.36000000002</v>
      </c>
      <c r="I19" s="18"/>
    </row>
    <row r="20" spans="1:14" ht="27" customHeight="1">
      <c r="A20" s="64"/>
      <c r="B20" s="63"/>
      <c r="C20" s="62"/>
      <c r="D20" s="35"/>
      <c r="E20" s="35"/>
      <c r="F20" s="35"/>
      <c r="G20" s="35"/>
      <c r="H20" s="90">
        <v>1238490.09</v>
      </c>
      <c r="I20" s="91" t="s">
        <v>31</v>
      </c>
      <c r="J20" s="62"/>
      <c r="K20" s="35"/>
      <c r="L20" s="35"/>
      <c r="M20" s="35"/>
      <c r="N20" s="35"/>
    </row>
    <row r="21" spans="1:9" ht="13.5" thickBot="1">
      <c r="A21" s="64"/>
      <c r="B21" s="63"/>
      <c r="C21" s="35"/>
      <c r="D21" s="35"/>
      <c r="E21" s="35"/>
      <c r="F21" s="35"/>
      <c r="G21" s="35"/>
      <c r="H21" s="85"/>
      <c r="I21" s="18"/>
    </row>
    <row r="22" spans="1:10" ht="12.75">
      <c r="A22" s="123" t="s">
        <v>80</v>
      </c>
      <c r="B22" s="178">
        <v>1238490.09</v>
      </c>
      <c r="C22" s="35"/>
      <c r="D22" s="35"/>
      <c r="E22" s="35"/>
      <c r="F22" s="35"/>
      <c r="G22" s="35"/>
      <c r="H22" s="85"/>
      <c r="I22" s="18"/>
      <c r="J22" s="16" t="s">
        <v>92</v>
      </c>
    </row>
    <row r="23" spans="2:12" ht="13.5" thickBot="1">
      <c r="B23" s="179">
        <v>402985.9</v>
      </c>
      <c r="C23" s="35"/>
      <c r="D23" s="81">
        <v>402985.9</v>
      </c>
      <c r="E23" s="35"/>
      <c r="F23" s="81">
        <v>802081.7</v>
      </c>
      <c r="G23" s="35"/>
      <c r="H23" s="85">
        <v>1532030.63</v>
      </c>
      <c r="I23" s="18"/>
      <c r="J23" s="4">
        <v>307502.49</v>
      </c>
      <c r="K23" s="203">
        <v>535911.95</v>
      </c>
      <c r="L23" s="4">
        <v>549397.07</v>
      </c>
    </row>
    <row r="24" spans="2:12" ht="18.75" thickBot="1">
      <c r="B24" s="165">
        <f>SUM(B22:B23)</f>
        <v>1641475.9900000002</v>
      </c>
      <c r="C24" s="35"/>
      <c r="D24" s="198">
        <v>399095.8</v>
      </c>
      <c r="E24" s="197"/>
      <c r="F24" s="200">
        <v>729948.93</v>
      </c>
      <c r="G24" s="35"/>
      <c r="H24" s="202">
        <v>109445.36</v>
      </c>
      <c r="I24" s="18"/>
      <c r="J24" s="4">
        <v>228409.46</v>
      </c>
      <c r="K24" s="4">
        <v>13485.12</v>
      </c>
      <c r="L24" s="4">
        <v>12729</v>
      </c>
    </row>
    <row r="25" spans="1:12" ht="12.75">
      <c r="A25" s="64"/>
      <c r="B25" s="63"/>
      <c r="C25" s="35"/>
      <c r="D25" s="199">
        <f>SUM(D23:D24)</f>
        <v>802081.7</v>
      </c>
      <c r="E25" s="35"/>
      <c r="F25" s="199">
        <f>SUM(F23:F24)</f>
        <v>1532030.63</v>
      </c>
      <c r="G25" s="35"/>
      <c r="H25" s="201">
        <f>SUM(H23:H24)</f>
        <v>1641475.99</v>
      </c>
      <c r="I25" s="18"/>
      <c r="J25" s="203">
        <f>SUM(J23:J24)</f>
        <v>535911.95</v>
      </c>
      <c r="K25" s="204">
        <f>SUM(K23:K24)</f>
        <v>549397.07</v>
      </c>
      <c r="L25" s="205">
        <f>SUM(L23:L24)</f>
        <v>562126.07</v>
      </c>
    </row>
    <row r="26" spans="1:9" ht="12.75">
      <c r="A26" s="64"/>
      <c r="B26" s="63"/>
      <c r="C26" s="35"/>
      <c r="D26" s="35"/>
      <c r="E26" s="35"/>
      <c r="F26" s="35"/>
      <c r="G26" s="35"/>
      <c r="H26" s="85"/>
      <c r="I26" s="18"/>
    </row>
    <row r="27" spans="1:14" ht="15.75" thickBot="1">
      <c r="A27" s="64"/>
      <c r="B27" s="63"/>
      <c r="C27" s="62"/>
      <c r="D27" s="35"/>
      <c r="E27" s="35"/>
      <c r="F27" s="35"/>
      <c r="G27" s="35"/>
      <c r="H27" s="83"/>
      <c r="I27" s="84"/>
      <c r="J27" s="62"/>
      <c r="K27" s="35"/>
      <c r="L27" s="35"/>
      <c r="M27" s="35"/>
      <c r="N27" s="35"/>
    </row>
    <row r="28" spans="1:14" ht="15">
      <c r="A28" s="64"/>
      <c r="B28" s="63"/>
      <c r="C28" s="62"/>
      <c r="D28" s="198">
        <v>399095.8</v>
      </c>
      <c r="E28" s="35"/>
      <c r="F28" s="81">
        <v>1129044.73</v>
      </c>
      <c r="G28" s="35"/>
      <c r="H28" s="83"/>
      <c r="I28" s="84"/>
      <c r="J28" s="62"/>
      <c r="K28" s="35"/>
      <c r="L28" s="35"/>
      <c r="M28" s="35"/>
      <c r="N28" s="35"/>
    </row>
    <row r="29" spans="1:14" ht="15">
      <c r="A29" s="64"/>
      <c r="B29" s="63"/>
      <c r="C29" s="62"/>
      <c r="D29" s="81">
        <v>729948.93</v>
      </c>
      <c r="E29" s="35"/>
      <c r="F29" s="81">
        <v>109445.36000000002</v>
      </c>
      <c r="G29" s="35"/>
      <c r="H29" s="83"/>
      <c r="I29" s="84"/>
      <c r="J29" s="62"/>
      <c r="K29" s="35"/>
      <c r="L29" s="35"/>
      <c r="M29" s="35"/>
      <c r="N29" s="35"/>
    </row>
    <row r="30" spans="1:14" ht="15">
      <c r="A30" s="64"/>
      <c r="B30" s="63"/>
      <c r="C30" s="62"/>
      <c r="D30" s="242">
        <f>SUM(D28:D29)</f>
        <v>1129044.73</v>
      </c>
      <c r="E30" s="35"/>
      <c r="F30" s="242">
        <f>SUM(F28:F29)</f>
        <v>1238490.09</v>
      </c>
      <c r="G30" s="35"/>
      <c r="H30" s="83"/>
      <c r="I30" s="84"/>
      <c r="J30" s="62"/>
      <c r="K30" s="35"/>
      <c r="L30" s="35"/>
      <c r="M30" s="35"/>
      <c r="N30" s="35"/>
    </row>
    <row r="31" spans="1:14" ht="15">
      <c r="A31" s="64"/>
      <c r="B31" s="63"/>
      <c r="C31" s="62"/>
      <c r="D31" s="35"/>
      <c r="E31" s="35"/>
      <c r="F31" s="35"/>
      <c r="G31" s="35"/>
      <c r="H31" s="83"/>
      <c r="I31" s="84"/>
      <c r="J31" s="62"/>
      <c r="K31" s="35"/>
      <c r="L31" s="35"/>
      <c r="M31" s="35"/>
      <c r="N31" s="35"/>
    </row>
    <row r="32" spans="1:14" ht="15">
      <c r="A32" s="64"/>
      <c r="B32" s="63"/>
      <c r="C32" s="62"/>
      <c r="D32" s="35"/>
      <c r="E32" s="35"/>
      <c r="F32" s="35"/>
      <c r="G32" s="35"/>
      <c r="H32" s="83"/>
      <c r="I32" s="84"/>
      <c r="J32" s="62"/>
      <c r="K32" s="35"/>
      <c r="L32" s="35"/>
      <c r="M32" s="35"/>
      <c r="N32" s="35"/>
    </row>
    <row r="33" spans="1:9" s="164" customFormat="1" ht="12.75">
      <c r="A33" s="173"/>
      <c r="B33" s="174"/>
      <c r="C33" s="175"/>
      <c r="D33" s="175"/>
      <c r="E33" s="175"/>
      <c r="F33" s="175"/>
      <c r="G33" s="175"/>
      <c r="H33" s="176"/>
      <c r="I33" s="177"/>
    </row>
    <row r="34" spans="1:9" ht="24.75" customHeight="1">
      <c r="A34" s="66"/>
      <c r="B34" s="67"/>
      <c r="C34" s="35"/>
      <c r="D34" s="35"/>
      <c r="E34" s="35"/>
      <c r="F34" s="35"/>
      <c r="G34" s="86"/>
      <c r="H34" s="87"/>
      <c r="I34" s="88"/>
    </row>
    <row r="35" spans="1:13" ht="30.75" thickBot="1">
      <c r="A35" s="95" t="s">
        <v>70</v>
      </c>
      <c r="H35" s="96" t="s">
        <v>73</v>
      </c>
      <c r="K35" s="98"/>
      <c r="L35" s="101"/>
      <c r="M35" s="98"/>
    </row>
    <row r="36" spans="1:13" ht="18.75" thickBot="1">
      <c r="A36" s="117">
        <v>80358.95</v>
      </c>
      <c r="B36" s="18">
        <v>41891</v>
      </c>
      <c r="D36" s="11"/>
      <c r="E36" s="8"/>
      <c r="G36" s="35"/>
      <c r="H36" s="111">
        <v>40394.59</v>
      </c>
      <c r="I36" s="18">
        <v>42024</v>
      </c>
      <c r="K36" s="100"/>
      <c r="L36" s="104"/>
      <c r="M36" s="99"/>
    </row>
    <row r="37" spans="1:12" ht="12.75">
      <c r="A37" s="118">
        <v>46690.24</v>
      </c>
      <c r="B37" s="18">
        <v>41905</v>
      </c>
      <c r="D37" s="206"/>
      <c r="E37" s="8"/>
      <c r="G37" s="35"/>
      <c r="H37" s="112">
        <v>117747.29</v>
      </c>
      <c r="I37" s="18">
        <v>42038</v>
      </c>
      <c r="K37" s="35"/>
      <c r="L37" s="120">
        <v>446691.83</v>
      </c>
    </row>
    <row r="38" spans="1:12" ht="12.75">
      <c r="A38" s="118">
        <v>36802.7</v>
      </c>
      <c r="B38" s="18">
        <v>41926</v>
      </c>
      <c r="D38" s="9"/>
      <c r="E38" s="10"/>
      <c r="G38" s="35"/>
      <c r="H38" s="112">
        <v>77421.46</v>
      </c>
      <c r="I38" s="18">
        <v>42059</v>
      </c>
      <c r="L38" s="121">
        <v>623750.24</v>
      </c>
    </row>
    <row r="39" spans="1:12" ht="13.5" thickBot="1">
      <c r="A39" s="118">
        <v>54487.2</v>
      </c>
      <c r="B39" s="18">
        <v>41940</v>
      </c>
      <c r="D39" s="8"/>
      <c r="E39" s="8"/>
      <c r="G39" s="35"/>
      <c r="H39" s="112">
        <v>104929.8</v>
      </c>
      <c r="I39" s="18">
        <v>42073</v>
      </c>
      <c r="L39" s="122">
        <v>109445.36</v>
      </c>
    </row>
    <row r="40" spans="1:12" ht="16.5" thickBot="1">
      <c r="A40" s="118">
        <v>38550.93</v>
      </c>
      <c r="B40" s="18">
        <v>41954</v>
      </c>
      <c r="D40" s="8"/>
      <c r="E40" s="8"/>
      <c r="G40" s="35"/>
      <c r="H40" s="113">
        <v>106198.69</v>
      </c>
      <c r="I40" s="18">
        <v>42094</v>
      </c>
      <c r="L40" s="97">
        <f>SUM(L37:L39)</f>
        <v>1179887.4300000002</v>
      </c>
    </row>
    <row r="41" spans="1:9" ht="18">
      <c r="A41" s="118"/>
      <c r="B41" s="18"/>
      <c r="H41" s="190">
        <f>SUM(H36:H40)</f>
        <v>446691.83</v>
      </c>
      <c r="I41" s="18"/>
    </row>
    <row r="42" spans="1:9" ht="18.75" thickBot="1">
      <c r="A42" s="118"/>
      <c r="B42" s="18"/>
      <c r="H42" s="188"/>
      <c r="I42" s="18"/>
    </row>
    <row r="43" spans="1:9" ht="12.75">
      <c r="A43" s="118">
        <v>196095.88</v>
      </c>
      <c r="B43" s="18">
        <v>41975</v>
      </c>
      <c r="H43" s="105">
        <v>71498.6</v>
      </c>
      <c r="I43" s="18">
        <v>42108</v>
      </c>
    </row>
    <row r="44" spans="1:9" ht="13.5" thickBot="1">
      <c r="A44" s="119">
        <v>58602.66</v>
      </c>
      <c r="B44" s="18">
        <v>42003</v>
      </c>
      <c r="H44" s="106">
        <v>154724.47</v>
      </c>
      <c r="I44" s="18">
        <v>42122</v>
      </c>
    </row>
    <row r="45" spans="1:13" ht="28.5" customHeight="1">
      <c r="A45" s="141">
        <f>SUM(A36:A44)</f>
        <v>511588.56000000006</v>
      </c>
      <c r="B45" s="143" t="s">
        <v>31</v>
      </c>
      <c r="H45" s="106">
        <v>41236.19</v>
      </c>
      <c r="I45" s="18">
        <v>42136</v>
      </c>
      <c r="M45" s="7"/>
    </row>
    <row r="46" spans="8:9" ht="12.75">
      <c r="H46" s="106">
        <v>201806.47</v>
      </c>
      <c r="I46" s="18">
        <v>42150</v>
      </c>
    </row>
    <row r="47" spans="8:9" ht="13.5" thickBot="1">
      <c r="H47" s="107">
        <v>154484.51</v>
      </c>
      <c r="I47" s="18">
        <v>42171</v>
      </c>
    </row>
    <row r="48" spans="8:9" ht="18">
      <c r="H48" s="190">
        <f>SUM(H43:H47)</f>
        <v>623750.24</v>
      </c>
      <c r="I48" s="18"/>
    </row>
    <row r="49" spans="8:9" ht="18.75" thickBot="1">
      <c r="H49" s="188"/>
      <c r="I49" s="18"/>
    </row>
    <row r="50" spans="8:9" ht="12.75">
      <c r="H50" s="109">
        <v>92341.57</v>
      </c>
      <c r="I50" s="18">
        <v>42192</v>
      </c>
    </row>
    <row r="51" spans="8:9" ht="13.5" thickBot="1">
      <c r="H51" s="110">
        <v>17103.79</v>
      </c>
      <c r="I51" s="18">
        <v>42213</v>
      </c>
    </row>
    <row r="52" spans="8:9" ht="18.75" thickBot="1">
      <c r="H52" s="108">
        <f>SUM(H50:H51)</f>
        <v>109445.36000000002</v>
      </c>
      <c r="I52" s="18"/>
    </row>
    <row r="53" ht="24" customHeight="1">
      <c r="H53" s="4"/>
    </row>
    <row r="54" spans="8:9" ht="26.25">
      <c r="H54" s="102">
        <v>1179887.43</v>
      </c>
      <c r="I54" s="103" t="s">
        <v>31</v>
      </c>
    </row>
    <row r="56" ht="13.5" thickBot="1"/>
    <row r="57" spans="1:2" ht="12.75">
      <c r="A57" s="123" t="s">
        <v>81</v>
      </c>
      <c r="B57" s="178">
        <v>1179887.43</v>
      </c>
    </row>
    <row r="58" ht="13.5" thickBot="1">
      <c r="B58" s="179">
        <v>511588.56</v>
      </c>
    </row>
    <row r="59" ht="18">
      <c r="B59" s="165">
        <f>SUM(B57:B58)</f>
        <v>1691475.99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9"/>
  <sheetViews>
    <sheetView zoomScale="82" zoomScaleNormal="82" zoomScalePageLayoutView="0" workbookViewId="0" topLeftCell="A1">
      <selection activeCell="I1" sqref="I1:N1"/>
    </sheetView>
  </sheetViews>
  <sheetFormatPr defaultColWidth="9.140625" defaultRowHeight="12.75"/>
  <cols>
    <col min="1" max="1" width="21.8515625" style="0" customWidth="1"/>
    <col min="2" max="2" width="19.7109375" style="0" customWidth="1"/>
    <col min="3" max="3" width="10.140625" style="0" bestFit="1" customWidth="1"/>
    <col min="4" max="4" width="17.57421875" style="0" customWidth="1"/>
    <col min="5" max="5" width="22.00390625" style="0" customWidth="1"/>
    <col min="6" max="6" width="14.7109375" style="0" customWidth="1"/>
    <col min="7" max="7" width="13.28125" style="0" customWidth="1"/>
    <col min="8" max="8" width="22.8515625" style="0" customWidth="1"/>
    <col min="9" max="9" width="22.00390625" style="0" customWidth="1"/>
  </cols>
  <sheetData>
    <row r="1" spans="1:14" ht="61.5">
      <c r="A1" s="181" t="s">
        <v>88</v>
      </c>
      <c r="B1" s="181"/>
      <c r="C1" s="181"/>
      <c r="D1" s="181"/>
      <c r="E1" s="181"/>
      <c r="F1" s="181"/>
      <c r="G1" s="181"/>
      <c r="H1" s="181"/>
      <c r="I1" s="370" t="s">
        <v>245</v>
      </c>
      <c r="J1" s="365"/>
      <c r="K1" s="365"/>
      <c r="L1" s="365"/>
      <c r="M1" s="365"/>
      <c r="N1" s="365"/>
    </row>
    <row r="4" spans="1:9" ht="46.5" customHeight="1" thickBot="1">
      <c r="A4" s="183" t="s">
        <v>69</v>
      </c>
      <c r="B4" s="8"/>
      <c r="C4" s="8"/>
      <c r="H4" s="183" t="s">
        <v>71</v>
      </c>
      <c r="I4" s="8"/>
    </row>
    <row r="5" spans="1:14" ht="15.75" thickBot="1">
      <c r="A5" s="185">
        <v>58980.49</v>
      </c>
      <c r="B5" s="19">
        <v>41675</v>
      </c>
      <c r="C5" s="8"/>
      <c r="H5" s="111">
        <v>126481.96</v>
      </c>
      <c r="I5" s="19">
        <v>42034</v>
      </c>
      <c r="J5" s="59" t="s">
        <v>78</v>
      </c>
      <c r="K5" s="58"/>
      <c r="L5" s="60"/>
      <c r="M5" s="60"/>
      <c r="N5" s="61"/>
    </row>
    <row r="6" spans="1:9" ht="12.75">
      <c r="A6" s="186">
        <v>77791.7</v>
      </c>
      <c r="B6" s="19">
        <v>41761</v>
      </c>
      <c r="C6" s="8"/>
      <c r="H6" s="112">
        <v>218748.69</v>
      </c>
      <c r="I6" s="19">
        <v>42048</v>
      </c>
    </row>
    <row r="7" spans="1:9" ht="30.75" customHeight="1" thickBot="1">
      <c r="A7" s="186"/>
      <c r="B7" s="19"/>
      <c r="C7" s="8"/>
      <c r="D7" s="4">
        <f>H7</f>
        <v>345230.65</v>
      </c>
      <c r="E7" s="222">
        <v>1</v>
      </c>
      <c r="H7" s="151">
        <f>SUM(H5:H6)</f>
        <v>345230.65</v>
      </c>
      <c r="I7" s="19"/>
    </row>
    <row r="8" spans="1:14" ht="15.75" thickBot="1">
      <c r="A8" s="186">
        <v>170105.44</v>
      </c>
      <c r="B8" s="19">
        <v>41796</v>
      </c>
      <c r="C8" s="8"/>
      <c r="D8" s="4">
        <f>H7+H9</f>
        <v>684335.5800000001</v>
      </c>
      <c r="E8" s="222">
        <v>2</v>
      </c>
      <c r="H8" s="113">
        <v>339104.93</v>
      </c>
      <c r="I8" s="19">
        <v>42164</v>
      </c>
      <c r="J8" s="59" t="s">
        <v>79</v>
      </c>
      <c r="K8" s="58"/>
      <c r="L8" s="60"/>
      <c r="M8" s="60"/>
      <c r="N8" s="61"/>
    </row>
    <row r="9" spans="1:9" ht="24.75" customHeight="1">
      <c r="A9" s="186"/>
      <c r="B9" s="19"/>
      <c r="C9" s="8"/>
      <c r="H9" s="188">
        <f>SUM(H8)</f>
        <v>339104.93</v>
      </c>
      <c r="I9" s="19"/>
    </row>
    <row r="10" spans="1:9" ht="26.25" customHeight="1">
      <c r="A10" s="186">
        <v>262092.19</v>
      </c>
      <c r="B10" s="19">
        <v>41871</v>
      </c>
      <c r="C10" s="8"/>
      <c r="D10" s="4">
        <f>A14+D7</f>
        <v>1220585.42</v>
      </c>
      <c r="E10" s="222">
        <v>1</v>
      </c>
      <c r="H10" s="140">
        <f>H7+H9</f>
        <v>684335.5800000001</v>
      </c>
      <c r="I10" s="91" t="s">
        <v>31</v>
      </c>
    </row>
    <row r="11" spans="1:5" ht="12.75">
      <c r="A11" s="186">
        <v>97723.42</v>
      </c>
      <c r="B11" s="19">
        <v>41913</v>
      </c>
      <c r="C11" s="8"/>
      <c r="D11" s="4">
        <f>D8+A14</f>
        <v>1559690.35</v>
      </c>
      <c r="E11" s="222">
        <v>2</v>
      </c>
    </row>
    <row r="12" spans="1:3" ht="12.75">
      <c r="A12" s="186">
        <v>102742.07</v>
      </c>
      <c r="B12" s="19">
        <v>41932</v>
      </c>
      <c r="C12" s="8"/>
    </row>
    <row r="13" spans="1:3" ht="13.5" thickBot="1">
      <c r="A13" s="187">
        <v>105919.46</v>
      </c>
      <c r="B13" s="19">
        <v>41971</v>
      </c>
      <c r="C13" s="8"/>
    </row>
    <row r="14" spans="1:3" ht="21" thickBot="1">
      <c r="A14" s="140">
        <f>SUM(A5:A13)</f>
        <v>875354.77</v>
      </c>
      <c r="B14" s="162" t="s">
        <v>31</v>
      </c>
      <c r="C14" s="8"/>
    </row>
    <row r="15" ht="12.75">
      <c r="E15" s="178">
        <v>875354.77</v>
      </c>
    </row>
    <row r="16" ht="13.5" thickBot="1">
      <c r="E16" s="179">
        <f>H10</f>
        <v>684335.5800000001</v>
      </c>
    </row>
    <row r="17" spans="5:7" ht="23.25" customHeight="1">
      <c r="E17" s="191">
        <f>SUM(E15:E16)</f>
        <v>1559690.35</v>
      </c>
      <c r="F17" s="25" t="s">
        <v>89</v>
      </c>
      <c r="G17" s="25"/>
    </row>
    <row r="21" s="164" customFormat="1" ht="12.75"/>
    <row r="26" spans="1:8" ht="33.75" thickBot="1">
      <c r="A26" s="69" t="s">
        <v>70</v>
      </c>
      <c r="B26" s="182"/>
      <c r="H26" s="68" t="s">
        <v>73</v>
      </c>
    </row>
    <row r="27" spans="1:15" ht="15.75" thickBot="1">
      <c r="A27" s="105">
        <v>58980.49</v>
      </c>
      <c r="B27" s="20">
        <v>41667</v>
      </c>
      <c r="C27" t="s">
        <v>204</v>
      </c>
      <c r="H27" s="189">
        <v>126481.96</v>
      </c>
      <c r="I27" s="19">
        <v>42017</v>
      </c>
      <c r="J27" s="59" t="s">
        <v>78</v>
      </c>
      <c r="K27" s="58"/>
      <c r="L27" s="60"/>
      <c r="M27" s="60"/>
      <c r="N27" s="61"/>
      <c r="O27" t="s">
        <v>205</v>
      </c>
    </row>
    <row r="28" spans="1:15" ht="12.75">
      <c r="A28" s="106">
        <v>77791.7</v>
      </c>
      <c r="B28" s="20">
        <v>41757</v>
      </c>
      <c r="C28" t="s">
        <v>204</v>
      </c>
      <c r="H28" s="189">
        <v>218748.69</v>
      </c>
      <c r="I28" s="19">
        <v>42045</v>
      </c>
      <c r="O28" t="s">
        <v>205</v>
      </c>
    </row>
    <row r="29" spans="1:9" ht="23.25">
      <c r="A29" s="106"/>
      <c r="B29" s="20"/>
      <c r="H29" s="167">
        <f>SUM(H27:H28)</f>
        <v>345230.65</v>
      </c>
      <c r="I29" s="19"/>
    </row>
    <row r="30" spans="1:9" ht="15" customHeight="1">
      <c r="A30" s="106"/>
      <c r="B30" s="20"/>
      <c r="H30" s="167"/>
      <c r="I30" s="19"/>
    </row>
    <row r="31" spans="1:9" ht="13.5" thickBot="1">
      <c r="A31" s="106"/>
      <c r="B31" s="20"/>
      <c r="H31" s="189"/>
      <c r="I31" s="19"/>
    </row>
    <row r="32" spans="1:15" ht="15.75" thickBot="1">
      <c r="A32" s="106">
        <v>170105.44</v>
      </c>
      <c r="B32" s="19">
        <v>41794</v>
      </c>
      <c r="C32" t="s">
        <v>205</v>
      </c>
      <c r="H32" s="189">
        <v>339104.93</v>
      </c>
      <c r="I32" s="19">
        <v>42108</v>
      </c>
      <c r="J32" s="59" t="s">
        <v>79</v>
      </c>
      <c r="K32" s="58"/>
      <c r="L32" s="60"/>
      <c r="M32" s="60"/>
      <c r="N32" s="61"/>
      <c r="O32" t="s">
        <v>205</v>
      </c>
    </row>
    <row r="33" spans="1:9" ht="23.25">
      <c r="A33" s="106"/>
      <c r="B33" s="19"/>
      <c r="H33" s="167">
        <v>339104.93</v>
      </c>
      <c r="I33" s="19"/>
    </row>
    <row r="34" spans="1:9" ht="14.25" customHeight="1">
      <c r="A34" s="106"/>
      <c r="B34" s="19"/>
      <c r="H34" s="167"/>
      <c r="I34" s="19"/>
    </row>
    <row r="35" spans="1:9" ht="23.25">
      <c r="A35" s="106">
        <v>262092.19</v>
      </c>
      <c r="B35" s="19">
        <v>41865</v>
      </c>
      <c r="C35" t="s">
        <v>205</v>
      </c>
      <c r="H35" s="141">
        <v>684335.58</v>
      </c>
      <c r="I35" s="162" t="s">
        <v>31</v>
      </c>
    </row>
    <row r="36" spans="1:3" ht="12.75">
      <c r="A36" s="106">
        <v>97723.42</v>
      </c>
      <c r="B36" s="19">
        <v>41905</v>
      </c>
      <c r="C36" t="s">
        <v>205</v>
      </c>
    </row>
    <row r="37" spans="1:3" ht="12.75">
      <c r="A37" s="106">
        <v>102742.07</v>
      </c>
      <c r="B37" s="19">
        <v>41926</v>
      </c>
      <c r="C37" t="s">
        <v>205</v>
      </c>
    </row>
    <row r="38" spans="1:3" ht="13.5" thickBot="1">
      <c r="A38" s="107">
        <v>105919.46</v>
      </c>
      <c r="B38" s="19">
        <v>41968</v>
      </c>
      <c r="C38" t="s">
        <v>205</v>
      </c>
    </row>
    <row r="39" spans="1:2" ht="20.25">
      <c r="A39" s="140">
        <f>SUM(A27:A38)</f>
        <v>875354.77</v>
      </c>
      <c r="B39" s="162" t="s">
        <v>31</v>
      </c>
    </row>
    <row r="40" ht="13.5" thickBot="1"/>
    <row r="41" ht="11.25" customHeight="1">
      <c r="E41" s="178">
        <v>875354.77</v>
      </c>
    </row>
    <row r="42" ht="13.5" thickBot="1">
      <c r="E42" s="179">
        <v>684335.58</v>
      </c>
    </row>
    <row r="43" spans="5:14" ht="51" customHeight="1">
      <c r="E43" s="191">
        <f>SUM(E41:E42)</f>
        <v>1559690.35</v>
      </c>
      <c r="F43" s="25" t="s">
        <v>90</v>
      </c>
      <c r="G43" s="25"/>
      <c r="I43" s="308" t="s">
        <v>206</v>
      </c>
      <c r="J43" s="233"/>
      <c r="K43" s="233"/>
      <c r="L43" s="233"/>
      <c r="M43" s="233"/>
      <c r="N43" s="233"/>
    </row>
    <row r="47" spans="2:4" ht="19.5" customHeight="1">
      <c r="B47" s="683" t="s">
        <v>135</v>
      </c>
      <c r="C47" s="684"/>
      <c r="D47" s="27"/>
    </row>
    <row r="48" spans="2:4" ht="12.75">
      <c r="B48" s="223"/>
      <c r="C48" s="228">
        <v>41768</v>
      </c>
      <c r="D48" s="229">
        <v>246763.22</v>
      </c>
    </row>
    <row r="49" spans="2:4" ht="12.75">
      <c r="B49" s="223"/>
      <c r="C49" s="228">
        <v>41886</v>
      </c>
      <c r="D49" s="230">
        <v>-13363.75</v>
      </c>
    </row>
    <row r="50" spans="2:4" ht="12.75">
      <c r="B50" s="223"/>
      <c r="C50" s="228">
        <v>41974</v>
      </c>
      <c r="D50" s="230">
        <v>28781.16</v>
      </c>
    </row>
    <row r="51" spans="2:4" ht="12.75">
      <c r="B51" s="223">
        <v>1</v>
      </c>
      <c r="C51" s="224">
        <v>42039</v>
      </c>
      <c r="D51" s="31">
        <v>228352.52</v>
      </c>
    </row>
    <row r="52" spans="2:4" ht="12.75">
      <c r="B52" s="223">
        <v>2</v>
      </c>
      <c r="C52" s="224">
        <v>42104</v>
      </c>
      <c r="D52" s="31">
        <v>-182752.02</v>
      </c>
    </row>
    <row r="53" spans="2:4" ht="12.75">
      <c r="B53" s="30"/>
      <c r="C53" s="27"/>
      <c r="D53" s="32">
        <f>SUM(D48:D52)</f>
        <v>307781.13</v>
      </c>
    </row>
    <row r="56" ht="12.75">
      <c r="B56" s="6"/>
    </row>
    <row r="57" spans="2:4" ht="20.25" customHeight="1">
      <c r="B57" s="683" t="s">
        <v>136</v>
      </c>
      <c r="C57" s="684"/>
      <c r="D57" s="28">
        <f>SUM(90+90+90+90+90+90)</f>
        <v>540</v>
      </c>
    </row>
    <row r="58" spans="2:4" ht="12.75">
      <c r="B58" s="225"/>
      <c r="C58" s="231" t="s">
        <v>54</v>
      </c>
      <c r="D58" s="138">
        <v>41675</v>
      </c>
    </row>
    <row r="59" spans="2:4" ht="12.75">
      <c r="B59" s="225"/>
      <c r="C59" s="231" t="s">
        <v>54</v>
      </c>
      <c r="D59" s="138">
        <v>41764</v>
      </c>
    </row>
    <row r="60" spans="2:4" ht="12.75">
      <c r="B60" s="225"/>
      <c r="C60" s="231" t="s">
        <v>54</v>
      </c>
      <c r="D60" s="138">
        <v>41855</v>
      </c>
    </row>
    <row r="61" spans="2:4" ht="12.75">
      <c r="B61" s="225"/>
      <c r="C61" s="231" t="s">
        <v>54</v>
      </c>
      <c r="D61" s="138">
        <v>41958</v>
      </c>
    </row>
    <row r="62" spans="2:4" ht="13.5" customHeight="1">
      <c r="B62" s="225">
        <v>2</v>
      </c>
      <c r="C62" s="225" t="s">
        <v>54</v>
      </c>
      <c r="D62" s="226">
        <v>42131</v>
      </c>
    </row>
    <row r="63" spans="2:4" ht="12.75">
      <c r="B63" s="225">
        <v>3</v>
      </c>
      <c r="C63" s="225" t="s">
        <v>54</v>
      </c>
      <c r="D63" s="226">
        <v>42219</v>
      </c>
    </row>
    <row r="64" ht="12.75">
      <c r="B64" s="6"/>
    </row>
    <row r="65" spans="2:9" ht="12.75">
      <c r="B65" s="35"/>
      <c r="C65" s="35"/>
      <c r="D65" s="35"/>
      <c r="E65" s="36"/>
      <c r="F65" s="35"/>
      <c r="G65" s="35"/>
      <c r="H65" s="35"/>
      <c r="I65" s="35"/>
    </row>
    <row r="66" spans="2:5" ht="18.75" customHeight="1">
      <c r="B66" s="28" t="s">
        <v>137</v>
      </c>
      <c r="E66" s="26"/>
    </row>
    <row r="67" spans="2:5" ht="12.75">
      <c r="B67" s="29" t="s">
        <v>74</v>
      </c>
      <c r="C67" s="29"/>
      <c r="D67" s="33">
        <v>1169807.11</v>
      </c>
      <c r="E67" s="26"/>
    </row>
    <row r="68" spans="2:5" ht="12.75">
      <c r="B68" s="29" t="s">
        <v>75</v>
      </c>
      <c r="C68" s="29"/>
      <c r="D68" s="33">
        <v>307781.13</v>
      </c>
      <c r="E68" s="26"/>
    </row>
    <row r="69" spans="2:5" ht="12.75">
      <c r="B69" s="29"/>
      <c r="C69" s="29"/>
      <c r="D69" s="34">
        <f>SUM(D67:D68)</f>
        <v>1477588.2400000002</v>
      </c>
      <c r="E69" s="26"/>
    </row>
  </sheetData>
  <sheetProtection/>
  <mergeCells count="2">
    <mergeCell ref="B47:C47"/>
    <mergeCell ref="B57:C5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0">
      <selection activeCell="L1" sqref="L1:P1"/>
    </sheetView>
  </sheetViews>
  <sheetFormatPr defaultColWidth="9.140625" defaultRowHeight="12.75"/>
  <cols>
    <col min="1" max="1" width="19.00390625" style="0" customWidth="1"/>
    <col min="2" max="2" width="18.28125" style="0" customWidth="1"/>
    <col min="6" max="6" width="18.421875" style="0" customWidth="1"/>
    <col min="7" max="7" width="18.57421875" style="0" customWidth="1"/>
    <col min="10" max="10" width="18.28125" style="0" customWidth="1"/>
    <col min="12" max="12" width="8.28125" style="0" customWidth="1"/>
    <col min="13" max="13" width="17.8515625" style="0" customWidth="1"/>
  </cols>
  <sheetData>
    <row r="1" spans="1:16" ht="69.75" customHeight="1">
      <c r="A1" s="126" t="s">
        <v>134</v>
      </c>
      <c r="B1" s="126"/>
      <c r="C1" s="126"/>
      <c r="D1" s="126"/>
      <c r="E1" s="126"/>
      <c r="F1" s="126"/>
      <c r="G1" s="180"/>
      <c r="H1" s="180"/>
      <c r="I1" s="180"/>
      <c r="L1" s="364" t="s">
        <v>245</v>
      </c>
      <c r="M1" s="365"/>
      <c r="N1" s="365"/>
      <c r="O1" s="365"/>
      <c r="P1" s="365"/>
    </row>
    <row r="2" spans="1:7" ht="43.5" customHeight="1" thickBot="1">
      <c r="A2" s="192" t="s">
        <v>69</v>
      </c>
      <c r="B2" s="192"/>
      <c r="F2" s="192" t="s">
        <v>71</v>
      </c>
      <c r="G2" s="192"/>
    </row>
    <row r="3" spans="1:12" ht="15.75" thickBot="1">
      <c r="A3" s="193">
        <v>50000</v>
      </c>
      <c r="B3" s="18">
        <v>41970</v>
      </c>
      <c r="F3" s="184">
        <v>28444.06</v>
      </c>
      <c r="G3" s="18">
        <v>42233</v>
      </c>
      <c r="H3" s="59" t="s">
        <v>158</v>
      </c>
      <c r="I3" s="58"/>
      <c r="J3" s="60"/>
      <c r="K3" s="60"/>
      <c r="L3" s="61"/>
    </row>
    <row r="4" spans="1:11" ht="12.75">
      <c r="A4" s="64"/>
      <c r="F4" s="13">
        <v>63402.15</v>
      </c>
      <c r="G4" s="18">
        <v>42276</v>
      </c>
      <c r="J4" s="64"/>
      <c r="K4" s="8"/>
    </row>
    <row r="5" spans="1:11" ht="20.25">
      <c r="A5" s="169">
        <f>SUM(A3:A4)</f>
        <v>50000</v>
      </c>
      <c r="F5" s="165">
        <f>SUM(F3:F4)</f>
        <v>91846.21</v>
      </c>
      <c r="G5" t="s">
        <v>91</v>
      </c>
      <c r="J5" s="9"/>
      <c r="K5" s="10"/>
    </row>
    <row r="6" spans="6:11" ht="12.75">
      <c r="F6" s="11"/>
      <c r="J6" s="11">
        <v>91846.21</v>
      </c>
      <c r="K6" s="8"/>
    </row>
    <row r="7" spans="6:10" ht="13.5" thickBot="1">
      <c r="F7" s="11"/>
      <c r="J7" s="9">
        <v>50000</v>
      </c>
    </row>
    <row r="8" spans="1:11" ht="12.75">
      <c r="A8" s="178">
        <v>50000</v>
      </c>
      <c r="F8" s="11"/>
      <c r="J8" s="207">
        <f>SUM(J6:J7)</f>
        <v>141846.21000000002</v>
      </c>
      <c r="K8" s="6" t="s">
        <v>93</v>
      </c>
    </row>
    <row r="9" spans="1:10" ht="13.5" thickBot="1">
      <c r="A9" s="179">
        <v>28444.06</v>
      </c>
      <c r="F9" s="11"/>
      <c r="J9" s="8"/>
    </row>
    <row r="10" spans="1:6" ht="12.75">
      <c r="A10" s="15">
        <f>SUM(A8:A9)</f>
        <v>78444.06</v>
      </c>
      <c r="B10" s="6" t="s">
        <v>31</v>
      </c>
      <c r="F10" s="11"/>
    </row>
    <row r="11" ht="12.75">
      <c r="F11" s="11"/>
    </row>
    <row r="12" ht="12.75">
      <c r="F12" s="11"/>
    </row>
    <row r="13" s="164" customFormat="1" ht="12.75"/>
    <row r="15" spans="1:6" ht="35.25" thickBot="1">
      <c r="A15" s="192" t="s">
        <v>70</v>
      </c>
      <c r="F15" s="192" t="s">
        <v>73</v>
      </c>
    </row>
    <row r="16" spans="1:13" ht="15">
      <c r="A16" s="194">
        <v>78444.06</v>
      </c>
      <c r="B16" s="18">
        <v>41968</v>
      </c>
      <c r="F16" s="13">
        <v>63402.15</v>
      </c>
      <c r="G16" s="18">
        <v>42276</v>
      </c>
      <c r="J16" s="195">
        <v>63402.15</v>
      </c>
      <c r="K16" s="6" t="s">
        <v>91</v>
      </c>
      <c r="M16" s="178">
        <v>78444.06</v>
      </c>
    </row>
    <row r="17" ht="13.5" thickBot="1">
      <c r="M17" s="179">
        <v>63402.15</v>
      </c>
    </row>
    <row r="18" spans="13:14" ht="18">
      <c r="M18" s="191">
        <f>SUM(M16:M17)</f>
        <v>141846.21</v>
      </c>
      <c r="N18" s="6" t="s">
        <v>94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56"/>
  <sheetViews>
    <sheetView zoomScale="85" zoomScaleNormal="85" zoomScalePageLayoutView="0" workbookViewId="0" topLeftCell="A34">
      <selection activeCell="I39" sqref="I39:L39"/>
    </sheetView>
  </sheetViews>
  <sheetFormatPr defaultColWidth="9.140625" defaultRowHeight="12.75"/>
  <cols>
    <col min="1" max="1" width="17.7109375" style="0" customWidth="1"/>
    <col min="2" max="2" width="11.421875" style="0" customWidth="1"/>
    <col min="9" max="9" width="17.8515625" style="0" customWidth="1"/>
    <col min="10" max="10" width="11.421875" style="0" customWidth="1"/>
    <col min="12" max="12" width="13.7109375" style="0" customWidth="1"/>
    <col min="14" max="14" width="16.421875" style="0" customWidth="1"/>
    <col min="15" max="15" width="13.28125" style="0" customWidth="1"/>
    <col min="16" max="16" width="10.8515625" style="0" customWidth="1"/>
  </cols>
  <sheetData>
    <row r="1" spans="1:7" ht="61.5">
      <c r="A1" s="181" t="s">
        <v>156</v>
      </c>
      <c r="B1" s="247"/>
      <c r="C1" s="247"/>
      <c r="D1" s="247"/>
      <c r="E1" s="247"/>
      <c r="F1" s="247"/>
      <c r="G1" s="246"/>
    </row>
    <row r="2" spans="1:12" ht="27">
      <c r="A2" s="95" t="s">
        <v>209</v>
      </c>
      <c r="B2" s="95"/>
      <c r="C2" s="16"/>
      <c r="I2" s="383" t="s">
        <v>260</v>
      </c>
      <c r="J2" s="18"/>
      <c r="L2" s="355"/>
    </row>
    <row r="3" spans="1:12" ht="27">
      <c r="A3" s="95"/>
      <c r="B3" s="95"/>
      <c r="C3" s="16"/>
      <c r="I3" s="252">
        <v>179834.61</v>
      </c>
      <c r="J3" s="18"/>
      <c r="L3" s="355"/>
    </row>
    <row r="4" spans="9:14" ht="18">
      <c r="I4" s="165">
        <f>A8+A16</f>
        <v>786009.76</v>
      </c>
      <c r="J4" s="18"/>
      <c r="N4" s="6"/>
    </row>
    <row r="5" spans="1:14" ht="18">
      <c r="A5" s="248">
        <v>73376.31</v>
      </c>
      <c r="B5" s="20">
        <v>42395</v>
      </c>
      <c r="I5" s="252">
        <f>I4+A22</f>
        <v>1350062.85</v>
      </c>
      <c r="N5" s="4"/>
    </row>
    <row r="6" spans="1:14" ht="18">
      <c r="A6" s="249">
        <v>41011.76</v>
      </c>
      <c r="B6" s="20">
        <v>42424</v>
      </c>
      <c r="C6" s="251" t="s">
        <v>162</v>
      </c>
      <c r="D6" s="251"/>
      <c r="E6" s="251"/>
      <c r="F6" s="251"/>
      <c r="I6" s="165">
        <f>I5+A28</f>
        <v>1728626.1</v>
      </c>
      <c r="J6" s="18"/>
      <c r="K6" s="356"/>
      <c r="N6" s="4"/>
    </row>
    <row r="7" spans="1:14" ht="18">
      <c r="A7" s="249">
        <v>65446.54</v>
      </c>
      <c r="B7" s="20">
        <v>42450</v>
      </c>
      <c r="I7" s="165">
        <f>I6+A45</f>
        <v>2439408.0100000002</v>
      </c>
      <c r="J7" s="384" t="s">
        <v>264</v>
      </c>
      <c r="L7" s="356"/>
      <c r="N7" s="11"/>
    </row>
    <row r="8" spans="1:14" ht="18">
      <c r="A8" s="252">
        <f>SUM(A5:A7)</f>
        <v>179834.61000000002</v>
      </c>
      <c r="B8" s="20" t="s">
        <v>31</v>
      </c>
      <c r="C8" s="6" t="s">
        <v>261</v>
      </c>
      <c r="I8" s="393"/>
      <c r="N8" s="6"/>
    </row>
    <row r="9" spans="1:2" ht="12.75">
      <c r="A9" s="11"/>
      <c r="B9" s="20"/>
    </row>
    <row r="10" spans="1:3" ht="15.75">
      <c r="A10" s="250">
        <v>90178.39</v>
      </c>
      <c r="B10" s="20">
        <v>42465</v>
      </c>
      <c r="C10" s="251" t="s">
        <v>163</v>
      </c>
    </row>
    <row r="11" spans="1:9" ht="12.75">
      <c r="A11" s="250">
        <v>37326.3</v>
      </c>
      <c r="B11" s="20">
        <v>42478</v>
      </c>
      <c r="I11" s="4"/>
    </row>
    <row r="12" spans="1:9" ht="12.75">
      <c r="A12" s="250">
        <v>110188.87</v>
      </c>
      <c r="B12" s="20">
        <v>42500</v>
      </c>
      <c r="I12" s="4"/>
    </row>
    <row r="13" spans="1:9" ht="15">
      <c r="A13" s="250">
        <v>143484.72</v>
      </c>
      <c r="B13" s="20">
        <v>42514</v>
      </c>
      <c r="I13" s="392"/>
    </row>
    <row r="14" spans="1:14" ht="12.75">
      <c r="A14" s="250">
        <v>124982.46</v>
      </c>
      <c r="B14" s="20">
        <v>42528</v>
      </c>
      <c r="N14" s="388"/>
    </row>
    <row r="15" spans="1:14" ht="12.75">
      <c r="A15" s="250">
        <v>100014.41</v>
      </c>
      <c r="B15" s="20">
        <v>42541</v>
      </c>
      <c r="N15" s="389">
        <v>179834.61000000002</v>
      </c>
    </row>
    <row r="16" spans="1:14" ht="18">
      <c r="A16" s="165">
        <f>SUM(A10:A15)</f>
        <v>606175.15</v>
      </c>
      <c r="B16" s="6" t="s">
        <v>31</v>
      </c>
      <c r="C16" s="6" t="s">
        <v>262</v>
      </c>
      <c r="I16" t="s">
        <v>276</v>
      </c>
      <c r="L16" s="4"/>
      <c r="N16" s="389">
        <v>606175.15</v>
      </c>
    </row>
    <row r="17" spans="9:14" ht="12.75">
      <c r="I17" s="4">
        <v>46727.3</v>
      </c>
      <c r="N17" s="389">
        <v>564053.09</v>
      </c>
    </row>
    <row r="18" spans="1:14" ht="15.75">
      <c r="A18" s="13">
        <v>80948.97</v>
      </c>
      <c r="B18" s="18">
        <v>42556</v>
      </c>
      <c r="C18" s="251" t="s">
        <v>208</v>
      </c>
      <c r="I18" s="4">
        <v>241972.61</v>
      </c>
      <c r="N18" s="389">
        <v>434112.68000000005</v>
      </c>
    </row>
    <row r="19" spans="1:14" ht="15">
      <c r="A19" s="13">
        <v>202247.21</v>
      </c>
      <c r="B19" s="18">
        <v>42579</v>
      </c>
      <c r="I19" s="392">
        <v>93755.08</v>
      </c>
      <c r="N19" s="389">
        <v>734877.41</v>
      </c>
    </row>
    <row r="20" spans="1:20" ht="15.75">
      <c r="A20" s="13">
        <v>110391.62</v>
      </c>
      <c r="B20" s="18">
        <v>42593</v>
      </c>
      <c r="I20" s="4">
        <v>65386.32</v>
      </c>
      <c r="N20" s="390">
        <f>SUM(N15:N19)</f>
        <v>2519052.9400000004</v>
      </c>
      <c r="O20" s="391" t="s">
        <v>259</v>
      </c>
      <c r="P20" s="391"/>
      <c r="Q20" s="391"/>
      <c r="R20" s="391"/>
      <c r="S20" s="391"/>
      <c r="T20" s="391"/>
    </row>
    <row r="21" spans="1:14" ht="12.75">
      <c r="A21" s="13">
        <v>170465.29</v>
      </c>
      <c r="B21" s="18">
        <v>42611</v>
      </c>
      <c r="I21" s="4">
        <v>40059.17</v>
      </c>
      <c r="J21" s="4"/>
      <c r="N21" s="388"/>
    </row>
    <row r="22" spans="1:14" ht="18">
      <c r="A22" s="165">
        <f>SUM(A18:A21)</f>
        <v>564053.09</v>
      </c>
      <c r="B22" s="6" t="s">
        <v>31</v>
      </c>
      <c r="C22" s="6" t="s">
        <v>262</v>
      </c>
      <c r="I22" s="252">
        <f>SUM(I17:I21)</f>
        <v>487900.48</v>
      </c>
      <c r="J22" s="4"/>
      <c r="N22" s="388"/>
    </row>
    <row r="23" spans="9:14" ht="12.75">
      <c r="I23" s="4"/>
      <c r="J23" s="4"/>
      <c r="N23" s="388"/>
    </row>
    <row r="24" spans="1:14" ht="15.75">
      <c r="A24" s="377">
        <v>60874.98</v>
      </c>
      <c r="B24" s="18">
        <v>42648</v>
      </c>
      <c r="C24" s="251" t="s">
        <v>253</v>
      </c>
      <c r="I24" s="11"/>
      <c r="J24" s="4"/>
      <c r="N24" s="388"/>
    </row>
    <row r="25" spans="1:10" ht="12.75">
      <c r="A25" s="12">
        <v>70170.09</v>
      </c>
      <c r="B25" s="18">
        <v>42662</v>
      </c>
      <c r="J25" s="5"/>
    </row>
    <row r="26" spans="1:9" ht="12.75">
      <c r="A26" s="12">
        <v>146866.9</v>
      </c>
      <c r="B26" s="18">
        <v>42726</v>
      </c>
      <c r="I26" s="4">
        <v>487900.48</v>
      </c>
    </row>
    <row r="27" spans="1:9" ht="12.75">
      <c r="A27" s="12">
        <v>100651.28</v>
      </c>
      <c r="B27" s="18">
        <v>42732</v>
      </c>
      <c r="I27" s="4">
        <v>1954089.08</v>
      </c>
    </row>
    <row r="28" spans="1:3" ht="18">
      <c r="A28" s="165">
        <f>SUM(A24:A27)</f>
        <v>378563.25</v>
      </c>
      <c r="C28" s="6" t="s">
        <v>262</v>
      </c>
    </row>
    <row r="31" spans="15:17" ht="12.75">
      <c r="O31" s="12">
        <v>4978.79</v>
      </c>
      <c r="P31" s="18">
        <v>42726</v>
      </c>
      <c r="Q31" s="6" t="s">
        <v>258</v>
      </c>
    </row>
    <row r="32" spans="15:17" ht="12.75">
      <c r="O32" s="12">
        <v>47158.56</v>
      </c>
      <c r="P32" s="18">
        <v>42726</v>
      </c>
      <c r="Q32" s="6" t="s">
        <v>258</v>
      </c>
    </row>
    <row r="33" spans="1:17" ht="45">
      <c r="A33" s="5"/>
      <c r="G33" s="364" t="s">
        <v>319</v>
      </c>
      <c r="H33" s="364"/>
      <c r="I33" s="365"/>
      <c r="J33" s="8"/>
      <c r="K33" s="8"/>
      <c r="L33" s="8"/>
      <c r="M33" s="8"/>
      <c r="O33" s="12">
        <v>3412.08</v>
      </c>
      <c r="P33" s="18">
        <v>42732</v>
      </c>
      <c r="Q33" s="6" t="s">
        <v>258</v>
      </c>
    </row>
    <row r="34" spans="10:17" ht="12.75">
      <c r="J34" s="8"/>
      <c r="K34" s="8"/>
      <c r="L34" s="8"/>
      <c r="M34" s="8"/>
      <c r="O34" s="250">
        <v>10318.41</v>
      </c>
      <c r="P34" s="18">
        <v>42745</v>
      </c>
      <c r="Q34" s="6" t="s">
        <v>258</v>
      </c>
    </row>
    <row r="35" spans="15:17" ht="12.75">
      <c r="O35" s="250">
        <v>5937.83</v>
      </c>
      <c r="P35" s="18">
        <v>42788</v>
      </c>
      <c r="Q35" s="6" t="s">
        <v>258</v>
      </c>
    </row>
    <row r="36" spans="15:17" ht="12.75">
      <c r="O36" s="250">
        <v>3283.77</v>
      </c>
      <c r="P36" s="18">
        <v>42801</v>
      </c>
      <c r="Q36" s="6" t="s">
        <v>258</v>
      </c>
    </row>
    <row r="37" spans="1:17" ht="45">
      <c r="A37" s="387">
        <v>2017</v>
      </c>
      <c r="O37" s="12">
        <v>4555.49</v>
      </c>
      <c r="P37" s="18">
        <v>42821</v>
      </c>
      <c r="Q37" s="6" t="s">
        <v>258</v>
      </c>
    </row>
    <row r="38" ht="12.75">
      <c r="O38" s="12">
        <v>3138.51</v>
      </c>
    </row>
    <row r="39" spans="3:15" ht="15.75">
      <c r="C39" s="251" t="s">
        <v>263</v>
      </c>
      <c r="I39" s="251"/>
      <c r="O39" s="97">
        <f>SUM(O31:O38)</f>
        <v>82783.44</v>
      </c>
    </row>
    <row r="40" spans="1:2" ht="12.75">
      <c r="A40" s="250">
        <v>304377.74</v>
      </c>
      <c r="B40" s="18">
        <v>42766</v>
      </c>
    </row>
    <row r="41" spans="1:2" ht="12.75">
      <c r="A41" s="250">
        <v>175157.36</v>
      </c>
      <c r="B41" s="18">
        <v>42787</v>
      </c>
    </row>
    <row r="42" spans="1:2" ht="12.75">
      <c r="A42" s="250">
        <v>96866.44</v>
      </c>
      <c r="B42" s="18">
        <v>42801</v>
      </c>
    </row>
    <row r="43" spans="1:2" ht="12.75">
      <c r="A43" s="250">
        <v>134380.37</v>
      </c>
      <c r="B43" s="18">
        <v>42821</v>
      </c>
    </row>
    <row r="44" spans="1:3" ht="12.75">
      <c r="A44" s="4"/>
      <c r="B44" s="18"/>
      <c r="C44" s="6"/>
    </row>
    <row r="45" spans="1:3" ht="18">
      <c r="A45" s="165">
        <f>SUM(A40:A44)</f>
        <v>710781.91</v>
      </c>
      <c r="C45" s="6" t="s">
        <v>262</v>
      </c>
    </row>
    <row r="50" ht="12.75">
      <c r="A50" s="5"/>
    </row>
    <row r="51" ht="12.75">
      <c r="A51" s="4"/>
    </row>
    <row r="52" ht="12.75">
      <c r="A52" s="5"/>
    </row>
    <row r="56" ht="12.75">
      <c r="A56" s="4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3.421875" style="0" customWidth="1"/>
    <col min="2" max="2" width="13.57421875" style="0" customWidth="1"/>
  </cols>
  <sheetData>
    <row r="1" spans="1:11" ht="60.75">
      <c r="A1" s="316" t="s">
        <v>214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3" ht="20.25">
      <c r="A3" s="315" t="s">
        <v>215</v>
      </c>
    </row>
    <row r="5" spans="1:4" ht="15.75">
      <c r="A5" s="249">
        <v>60151</v>
      </c>
      <c r="B5" s="18">
        <v>42600</v>
      </c>
      <c r="D5" s="251" t="s">
        <v>208</v>
      </c>
    </row>
    <row r="11" spans="5:10" ht="35.25">
      <c r="E11" s="366" t="s">
        <v>246</v>
      </c>
      <c r="F11" s="366"/>
      <c r="G11" s="365"/>
      <c r="H11" s="365"/>
      <c r="I11" s="365"/>
      <c r="J11" s="36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6.28125" style="0" customWidth="1"/>
    <col min="2" max="2" width="16.140625" style="0" customWidth="1"/>
    <col min="4" max="4" width="11.7109375" style="0" customWidth="1"/>
  </cols>
  <sheetData>
    <row r="1" spans="1:7" ht="61.5">
      <c r="A1" s="181" t="s">
        <v>172</v>
      </c>
      <c r="B1" s="247"/>
      <c r="C1" s="247"/>
      <c r="D1" s="247"/>
      <c r="E1" s="247"/>
      <c r="F1" s="247"/>
      <c r="G1" s="246"/>
    </row>
    <row r="3" spans="1:2" ht="12.75">
      <c r="A3" s="4">
        <v>66320.55</v>
      </c>
      <c r="B3" s="18">
        <v>41096</v>
      </c>
    </row>
    <row r="4" spans="1:2" ht="12.75">
      <c r="A4" s="4">
        <v>46845</v>
      </c>
      <c r="B4" s="18">
        <v>41585</v>
      </c>
    </row>
    <row r="5" spans="1:2" ht="12.75">
      <c r="A5" s="4">
        <v>50899.97</v>
      </c>
      <c r="B5" s="18">
        <v>41604</v>
      </c>
    </row>
    <row r="6" spans="1:2" ht="12.75">
      <c r="A6" s="4">
        <v>19000</v>
      </c>
      <c r="B6" s="18">
        <v>41708</v>
      </c>
    </row>
    <row r="7" spans="1:2" ht="12.75">
      <c r="A7" s="4">
        <v>51101.17</v>
      </c>
      <c r="B7" s="18">
        <v>42082</v>
      </c>
    </row>
    <row r="8" spans="1:2" ht="12.75">
      <c r="A8" s="4">
        <v>9876.92</v>
      </c>
      <c r="B8" s="18">
        <v>42124</v>
      </c>
    </row>
    <row r="9" spans="1:10" ht="15.75">
      <c r="A9" s="253">
        <f>SUM(A3:A8)</f>
        <v>244043.61000000002</v>
      </c>
      <c r="D9" s="254" t="s">
        <v>173</v>
      </c>
      <c r="E9" s="254"/>
      <c r="F9" s="254"/>
      <c r="G9" s="254"/>
      <c r="H9" s="254"/>
      <c r="I9" s="254"/>
      <c r="J9" s="254"/>
    </row>
    <row r="22" spans="4:12" ht="45">
      <c r="D22" s="364" t="s">
        <v>254</v>
      </c>
      <c r="E22" s="365"/>
      <c r="F22" s="365"/>
      <c r="G22" s="365"/>
      <c r="H22" s="365"/>
      <c r="I22" s="365"/>
      <c r="J22" s="365"/>
      <c r="K22" s="365"/>
      <c r="L22" s="36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4:U16"/>
  <sheetViews>
    <sheetView zoomScale="91" zoomScaleNormal="91" zoomScalePageLayoutView="0" workbookViewId="0" topLeftCell="A4">
      <selection activeCell="O28" sqref="O28"/>
    </sheetView>
  </sheetViews>
  <sheetFormatPr defaultColWidth="9.140625" defaultRowHeight="12.75"/>
  <cols>
    <col min="1" max="1" width="20.00390625" style="0" customWidth="1"/>
    <col min="2" max="2" width="45.7109375" style="0" customWidth="1"/>
    <col min="3" max="3" width="12.28125" style="0" customWidth="1"/>
    <col min="4" max="4" width="37.421875" style="0" customWidth="1"/>
    <col min="5" max="5" width="16.8515625" style="0" customWidth="1"/>
    <col min="6" max="6" width="17.7109375" style="0" customWidth="1"/>
    <col min="7" max="7" width="25.8515625" style="0" customWidth="1"/>
    <col min="8" max="8" width="41.8515625" style="0" customWidth="1"/>
    <col min="9" max="9" width="9.8515625" style="0" customWidth="1"/>
    <col min="10" max="10" width="15.28125" style="0" customWidth="1"/>
    <col min="11" max="11" width="12.8515625" style="0" customWidth="1"/>
    <col min="12" max="12" width="16.28125" style="0" customWidth="1"/>
    <col min="13" max="13" width="15.28125" style="0" customWidth="1"/>
    <col min="14" max="14" width="10.00390625" style="0" customWidth="1"/>
    <col min="15" max="15" width="14.00390625" style="0" customWidth="1"/>
    <col min="16" max="16" width="12.00390625" style="0" customWidth="1"/>
    <col min="17" max="17" width="15.00390625" style="0" customWidth="1"/>
    <col min="18" max="18" width="16.28125" style="0" customWidth="1"/>
    <col min="19" max="19" width="15.28125" style="0" customWidth="1"/>
    <col min="20" max="20" width="16.00390625" style="0" customWidth="1"/>
    <col min="21" max="21" width="15.28125" style="0" customWidth="1"/>
  </cols>
  <sheetData>
    <row r="4" spans="1: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21" t="s">
        <v>32</v>
      </c>
      <c r="B5" s="21" t="s">
        <v>147</v>
      </c>
      <c r="C5" s="22"/>
      <c r="D5" s="1"/>
      <c r="E5" s="1"/>
      <c r="F5" s="1"/>
      <c r="G5" s="1"/>
      <c r="H5" s="1"/>
      <c r="I5" s="643" t="s">
        <v>34</v>
      </c>
      <c r="J5" s="643"/>
      <c r="K5" s="23" t="s">
        <v>148</v>
      </c>
      <c r="L5" s="22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643" t="s">
        <v>33</v>
      </c>
      <c r="B6" s="643"/>
      <c r="C6" s="643"/>
      <c r="D6" s="24" t="s">
        <v>52</v>
      </c>
      <c r="E6" s="1"/>
      <c r="F6" s="1"/>
      <c r="G6" s="1"/>
      <c r="H6" s="1"/>
      <c r="I6" s="643" t="s">
        <v>274</v>
      </c>
      <c r="J6" s="643"/>
      <c r="K6" s="643"/>
      <c r="L6" s="644" t="s">
        <v>183</v>
      </c>
      <c r="M6" s="644"/>
      <c r="N6" s="22"/>
      <c r="O6" s="22"/>
      <c r="P6" s="1"/>
      <c r="Q6" s="1"/>
      <c r="R6" s="1"/>
      <c r="S6" s="1"/>
      <c r="T6" s="1"/>
      <c r="U6" s="1"/>
    </row>
    <row r="7" spans="1:21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>
      <c r="A8" s="645" t="s">
        <v>13</v>
      </c>
      <c r="B8" s="646"/>
      <c r="C8" s="646"/>
      <c r="D8" s="646"/>
      <c r="E8" s="646"/>
      <c r="F8" s="646"/>
      <c r="G8" s="646"/>
      <c r="H8" s="646"/>
      <c r="I8" s="646"/>
      <c r="J8" s="646"/>
      <c r="K8" s="646"/>
      <c r="L8" s="647"/>
      <c r="M8" s="647"/>
      <c r="N8" s="39"/>
      <c r="O8" s="39"/>
      <c r="P8" s="645" t="s">
        <v>14</v>
      </c>
      <c r="Q8" s="648"/>
      <c r="R8" s="649"/>
      <c r="S8" s="650"/>
      <c r="T8" s="651" t="s">
        <v>10</v>
      </c>
      <c r="U8" s="641" t="s">
        <v>11</v>
      </c>
    </row>
    <row r="9" spans="1:21" ht="12.75">
      <c r="A9" s="653" t="s">
        <v>3</v>
      </c>
      <c r="B9" s="653" t="s">
        <v>46</v>
      </c>
      <c r="C9" s="651" t="s">
        <v>1</v>
      </c>
      <c r="D9" s="655"/>
      <c r="E9" s="639"/>
      <c r="F9" s="641"/>
      <c r="G9" s="651" t="s">
        <v>48</v>
      </c>
      <c r="H9" s="641"/>
      <c r="I9" s="651" t="s">
        <v>5</v>
      </c>
      <c r="J9" s="655"/>
      <c r="K9" s="655"/>
      <c r="L9" s="639"/>
      <c r="M9" s="639"/>
      <c r="N9" s="651" t="s">
        <v>40</v>
      </c>
      <c r="O9" s="641"/>
      <c r="P9" s="651" t="s">
        <v>8</v>
      </c>
      <c r="Q9" s="655" t="s">
        <v>9</v>
      </c>
      <c r="R9" s="639" t="s">
        <v>45</v>
      </c>
      <c r="S9" s="641" t="s">
        <v>28</v>
      </c>
      <c r="T9" s="652"/>
      <c r="U9" s="642"/>
    </row>
    <row r="10" spans="1:21" ht="48">
      <c r="A10" s="654"/>
      <c r="B10" s="654"/>
      <c r="C10" s="40" t="s">
        <v>2</v>
      </c>
      <c r="D10" s="40" t="s">
        <v>4</v>
      </c>
      <c r="E10" s="40" t="s">
        <v>39</v>
      </c>
      <c r="F10" s="40" t="s">
        <v>38</v>
      </c>
      <c r="G10" s="40" t="s">
        <v>47</v>
      </c>
      <c r="H10" s="40" t="s">
        <v>0</v>
      </c>
      <c r="I10" s="41" t="s">
        <v>2</v>
      </c>
      <c r="J10" s="42" t="s">
        <v>6</v>
      </c>
      <c r="K10" s="42" t="s">
        <v>41</v>
      </c>
      <c r="L10" s="43" t="s">
        <v>7</v>
      </c>
      <c r="M10" s="43" t="s">
        <v>42</v>
      </c>
      <c r="N10" s="41" t="s">
        <v>43</v>
      </c>
      <c r="O10" s="40" t="s">
        <v>44</v>
      </c>
      <c r="P10" s="652"/>
      <c r="Q10" s="656"/>
      <c r="R10" s="640"/>
      <c r="S10" s="642"/>
      <c r="T10" s="652"/>
      <c r="U10" s="642"/>
    </row>
    <row r="11" spans="1:21" ht="13.5" thickBot="1">
      <c r="A11" s="37" t="s">
        <v>15</v>
      </c>
      <c r="B11" s="37" t="s">
        <v>16</v>
      </c>
      <c r="C11" s="44" t="s">
        <v>17</v>
      </c>
      <c r="D11" s="44" t="s">
        <v>18</v>
      </c>
      <c r="E11" s="44" t="s">
        <v>19</v>
      </c>
      <c r="F11" s="44" t="s">
        <v>20</v>
      </c>
      <c r="G11" s="44" t="s">
        <v>21</v>
      </c>
      <c r="H11" s="44" t="s">
        <v>12</v>
      </c>
      <c r="I11" s="45" t="s">
        <v>22</v>
      </c>
      <c r="J11" s="46" t="s">
        <v>23</v>
      </c>
      <c r="K11" s="46" t="s">
        <v>24</v>
      </c>
      <c r="L11" s="47" t="s">
        <v>25</v>
      </c>
      <c r="M11" s="47" t="s">
        <v>26</v>
      </c>
      <c r="N11" s="45" t="s">
        <v>27</v>
      </c>
      <c r="O11" s="44" t="s">
        <v>29</v>
      </c>
      <c r="P11" s="45" t="s">
        <v>30</v>
      </c>
      <c r="Q11" s="46" t="s">
        <v>35</v>
      </c>
      <c r="R11" s="47" t="s">
        <v>36</v>
      </c>
      <c r="S11" s="44" t="s">
        <v>37</v>
      </c>
      <c r="T11" s="48" t="s">
        <v>50</v>
      </c>
      <c r="U11" s="44" t="s">
        <v>49</v>
      </c>
    </row>
    <row r="12" spans="1:21" ht="41.25" customHeight="1" thickBot="1">
      <c r="A12" s="38" t="s">
        <v>164</v>
      </c>
      <c r="B12" s="38" t="s">
        <v>165</v>
      </c>
      <c r="C12" s="38"/>
      <c r="D12" s="38" t="s">
        <v>150</v>
      </c>
      <c r="E12" s="38"/>
      <c r="F12" s="38"/>
      <c r="G12" s="38" t="s">
        <v>167</v>
      </c>
      <c r="H12" s="38" t="s">
        <v>168</v>
      </c>
      <c r="I12" s="196" t="s">
        <v>55</v>
      </c>
      <c r="J12" s="38" t="s">
        <v>169</v>
      </c>
      <c r="K12" s="38" t="s">
        <v>54</v>
      </c>
      <c r="L12" s="38" t="s">
        <v>166</v>
      </c>
      <c r="M12" s="38" t="s">
        <v>170</v>
      </c>
      <c r="N12" s="38"/>
      <c r="O12" s="237"/>
      <c r="P12" s="196" t="s">
        <v>51</v>
      </c>
      <c r="Q12" s="38" t="s">
        <v>166</v>
      </c>
      <c r="R12" s="38" t="s">
        <v>194</v>
      </c>
      <c r="S12" s="38" t="s">
        <v>195</v>
      </c>
      <c r="T12" s="38" t="s">
        <v>196</v>
      </c>
      <c r="U12" s="196" t="s">
        <v>171</v>
      </c>
    </row>
    <row r="13" spans="1:21" ht="40.5" customHeight="1" thickBot="1">
      <c r="A13" s="38" t="s">
        <v>58</v>
      </c>
      <c r="B13" s="196" t="s">
        <v>57</v>
      </c>
      <c r="C13" s="196" t="s">
        <v>68</v>
      </c>
      <c r="D13" s="196" t="s">
        <v>65</v>
      </c>
      <c r="E13" s="196" t="s">
        <v>66</v>
      </c>
      <c r="F13" s="196" t="s">
        <v>67</v>
      </c>
      <c r="G13" s="196" t="s">
        <v>59</v>
      </c>
      <c r="H13" s="196" t="s">
        <v>60</v>
      </c>
      <c r="I13" s="196" t="s">
        <v>55</v>
      </c>
      <c r="J13" s="196" t="s">
        <v>63</v>
      </c>
      <c r="K13" s="196" t="s">
        <v>61</v>
      </c>
      <c r="L13" s="196" t="s">
        <v>62</v>
      </c>
      <c r="M13" s="196" t="s">
        <v>64</v>
      </c>
      <c r="N13" s="196" t="s">
        <v>145</v>
      </c>
      <c r="O13" s="236">
        <v>206777.53</v>
      </c>
      <c r="P13" s="196" t="s">
        <v>51</v>
      </c>
      <c r="Q13" s="243">
        <v>196724.96</v>
      </c>
      <c r="R13" s="243">
        <v>165660.8</v>
      </c>
      <c r="S13" s="243">
        <v>290239.6</v>
      </c>
      <c r="T13" s="243">
        <v>1161343.6</v>
      </c>
      <c r="U13" s="196" t="s">
        <v>171</v>
      </c>
    </row>
    <row r="14" spans="1:21" ht="44.25" customHeight="1" thickBot="1">
      <c r="A14" s="38" t="s">
        <v>155</v>
      </c>
      <c r="B14" s="50" t="s">
        <v>149</v>
      </c>
      <c r="C14" s="38"/>
      <c r="D14" s="38" t="s">
        <v>150</v>
      </c>
      <c r="E14" s="50"/>
      <c r="F14" s="50"/>
      <c r="G14" s="38" t="s">
        <v>56</v>
      </c>
      <c r="H14" s="38" t="s">
        <v>154</v>
      </c>
      <c r="I14" s="38" t="s">
        <v>55</v>
      </c>
      <c r="J14" s="38" t="s">
        <v>153</v>
      </c>
      <c r="K14" s="38" t="s">
        <v>152</v>
      </c>
      <c r="L14" s="245">
        <v>1954089.08</v>
      </c>
      <c r="M14" s="38" t="s">
        <v>151</v>
      </c>
      <c r="N14" s="38"/>
      <c r="O14" s="49"/>
      <c r="P14" s="196" t="s">
        <v>51</v>
      </c>
      <c r="Q14" s="244">
        <v>786009.76</v>
      </c>
      <c r="R14" s="300">
        <v>606175.15</v>
      </c>
      <c r="S14" s="244">
        <v>786009.76</v>
      </c>
      <c r="T14" s="244">
        <v>786009.76</v>
      </c>
      <c r="U14" s="38" t="s">
        <v>53</v>
      </c>
    </row>
    <row r="15" spans="1:21" ht="49.5" customHeight="1" thickBot="1">
      <c r="A15" s="38" t="s">
        <v>187</v>
      </c>
      <c r="B15" s="51" t="s">
        <v>255</v>
      </c>
      <c r="C15" s="50"/>
      <c r="D15" s="38" t="s">
        <v>188</v>
      </c>
      <c r="E15" s="50"/>
      <c r="F15" s="52"/>
      <c r="G15" s="38" t="s">
        <v>193</v>
      </c>
      <c r="H15" s="38" t="s">
        <v>192</v>
      </c>
      <c r="I15" s="38" t="s">
        <v>55</v>
      </c>
      <c r="J15" s="38" t="s">
        <v>190</v>
      </c>
      <c r="K15" s="38" t="s">
        <v>189</v>
      </c>
      <c r="L15" s="49">
        <v>169296.54</v>
      </c>
      <c r="M15" s="38" t="s">
        <v>191</v>
      </c>
      <c r="N15" s="38"/>
      <c r="O15" s="38"/>
      <c r="P15" s="196" t="s">
        <v>51</v>
      </c>
      <c r="Q15" s="244">
        <v>145871.52000000002</v>
      </c>
      <c r="R15" s="244">
        <v>145871.52000000002</v>
      </c>
      <c r="S15" s="244">
        <v>145871.52000000002</v>
      </c>
      <c r="T15" s="244">
        <v>145871.52000000002</v>
      </c>
      <c r="U15" s="38" t="s">
        <v>171</v>
      </c>
    </row>
    <row r="16" spans="1:21" ht="37.5" customHeight="1">
      <c r="A16" s="38" t="s">
        <v>197</v>
      </c>
      <c r="B16" s="51" t="s">
        <v>198</v>
      </c>
      <c r="C16" s="50"/>
      <c r="D16" s="38" t="s">
        <v>150</v>
      </c>
      <c r="E16" s="50"/>
      <c r="F16" s="52"/>
      <c r="G16" s="38" t="s">
        <v>200</v>
      </c>
      <c r="H16" s="38" t="s">
        <v>199</v>
      </c>
      <c r="I16" s="38" t="s">
        <v>55</v>
      </c>
      <c r="J16" s="38" t="s">
        <v>201</v>
      </c>
      <c r="K16" s="38" t="s">
        <v>54</v>
      </c>
      <c r="L16" s="49">
        <v>64040.59</v>
      </c>
      <c r="M16" s="38" t="s">
        <v>202</v>
      </c>
      <c r="N16" s="38"/>
      <c r="O16" s="38"/>
      <c r="P16" s="196" t="s">
        <v>51</v>
      </c>
      <c r="Q16" s="244"/>
      <c r="R16" s="208"/>
      <c r="S16" s="208"/>
      <c r="T16" s="244">
        <v>66353.19</v>
      </c>
      <c r="U16" s="38" t="s">
        <v>171</v>
      </c>
    </row>
  </sheetData>
  <sheetProtection/>
  <mergeCells count="18">
    <mergeCell ref="T8:T10"/>
    <mergeCell ref="U8:U10"/>
    <mergeCell ref="A9:A10"/>
    <mergeCell ref="B9:B10"/>
    <mergeCell ref="C9:F9"/>
    <mergeCell ref="G9:H9"/>
    <mergeCell ref="I9:M9"/>
    <mergeCell ref="N9:O9"/>
    <mergeCell ref="P9:P10"/>
    <mergeCell ref="Q9:Q10"/>
    <mergeCell ref="R9:R10"/>
    <mergeCell ref="S9:S10"/>
    <mergeCell ref="I5:J5"/>
    <mergeCell ref="A6:C6"/>
    <mergeCell ref="I6:K6"/>
    <mergeCell ref="L6:M6"/>
    <mergeCell ref="A8:M8"/>
    <mergeCell ref="P8:S8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V20"/>
  <sheetViews>
    <sheetView zoomScale="84" zoomScaleNormal="84" zoomScalePageLayoutView="0" workbookViewId="0" topLeftCell="I7">
      <selection activeCell="K1" sqref="K1"/>
    </sheetView>
  </sheetViews>
  <sheetFormatPr defaultColWidth="9.140625" defaultRowHeight="12.75"/>
  <cols>
    <col min="1" max="1" width="18.421875" style="0" customWidth="1"/>
    <col min="2" max="2" width="40.28125" style="0" customWidth="1"/>
    <col min="3" max="3" width="11.421875" style="0" customWidth="1"/>
    <col min="4" max="4" width="34.00390625" style="0" customWidth="1"/>
    <col min="5" max="5" width="12.28125" style="0" customWidth="1"/>
    <col min="6" max="6" width="15.57421875" style="0" customWidth="1"/>
    <col min="7" max="7" width="24.8515625" style="0" customWidth="1"/>
    <col min="8" max="8" width="42.8515625" style="0" customWidth="1"/>
    <col min="9" max="9" width="8.140625" style="0" customWidth="1"/>
    <col min="10" max="10" width="14.7109375" style="0" customWidth="1"/>
    <col min="11" max="11" width="13.421875" style="0" customWidth="1"/>
    <col min="12" max="12" width="18.8515625" style="0" customWidth="1"/>
    <col min="13" max="13" width="21.28125" style="0" customWidth="1"/>
    <col min="14" max="14" width="15.57421875" style="0" customWidth="1"/>
    <col min="15" max="15" width="16.421875" style="0" customWidth="1"/>
    <col min="16" max="16" width="14.00390625" style="0" customWidth="1"/>
    <col min="17" max="17" width="18.7109375" style="0" customWidth="1"/>
    <col min="18" max="18" width="17.57421875" style="0" customWidth="1"/>
    <col min="19" max="19" width="17.00390625" style="0" customWidth="1"/>
    <col min="20" max="20" width="18.140625" style="0" customWidth="1"/>
    <col min="21" max="21" width="20.57421875" style="0" customWidth="1"/>
  </cols>
  <sheetData>
    <row r="1" spans="1:21" ht="12.75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</row>
    <row r="2" spans="1:21" ht="12.75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</row>
    <row r="3" spans="1:21" ht="12.75">
      <c r="A3" s="331" t="s">
        <v>223</v>
      </c>
      <c r="B3" s="331" t="s">
        <v>147</v>
      </c>
      <c r="C3" s="333"/>
      <c r="D3" s="332"/>
      <c r="E3" s="332"/>
      <c r="F3" s="332"/>
      <c r="G3" s="332"/>
      <c r="H3" s="332"/>
      <c r="I3" s="663" t="s">
        <v>224</v>
      </c>
      <c r="J3" s="663"/>
      <c r="K3" s="333" t="s">
        <v>148</v>
      </c>
      <c r="L3" s="333"/>
      <c r="M3" s="332"/>
      <c r="N3" s="332"/>
      <c r="O3" s="332"/>
      <c r="P3" s="332"/>
      <c r="Q3" s="332"/>
      <c r="R3" s="332"/>
      <c r="S3" s="332"/>
      <c r="T3" s="332"/>
      <c r="U3" s="332"/>
    </row>
    <row r="4" spans="1:22" ht="15">
      <c r="A4" s="631" t="s">
        <v>225</v>
      </c>
      <c r="B4" s="631"/>
      <c r="C4" s="631"/>
      <c r="D4" s="259" t="s">
        <v>52</v>
      </c>
      <c r="E4" s="257"/>
      <c r="F4" s="257"/>
      <c r="G4" s="257"/>
      <c r="H4" s="257"/>
      <c r="I4" s="631" t="s">
        <v>272</v>
      </c>
      <c r="J4" s="631"/>
      <c r="K4" s="631"/>
      <c r="L4" s="632" t="s">
        <v>207</v>
      </c>
      <c r="M4" s="632"/>
      <c r="N4" s="326"/>
      <c r="O4" s="326"/>
      <c r="P4" s="257"/>
      <c r="Q4" s="257"/>
      <c r="R4" s="257"/>
      <c r="S4" s="257"/>
      <c r="T4" s="257"/>
      <c r="U4" s="257"/>
      <c r="V4" s="298"/>
    </row>
    <row r="5" spans="1:22" ht="15.75" thickBo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98"/>
    </row>
    <row r="6" spans="1:22" ht="15.75" thickBot="1">
      <c r="A6" s="633" t="s">
        <v>13</v>
      </c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5"/>
      <c r="M6" s="635"/>
      <c r="N6" s="261"/>
      <c r="O6" s="261"/>
      <c r="P6" s="633" t="s">
        <v>14</v>
      </c>
      <c r="Q6" s="636"/>
      <c r="R6" s="637"/>
      <c r="S6" s="638"/>
      <c r="T6" s="633" t="s">
        <v>10</v>
      </c>
      <c r="U6" s="638" t="s">
        <v>11</v>
      </c>
      <c r="V6" s="298"/>
    </row>
    <row r="7" spans="1:22" ht="15">
      <c r="A7" s="659" t="s">
        <v>3</v>
      </c>
      <c r="B7" s="659" t="s">
        <v>46</v>
      </c>
      <c r="C7" s="633" t="s">
        <v>1</v>
      </c>
      <c r="D7" s="636"/>
      <c r="E7" s="637"/>
      <c r="F7" s="638"/>
      <c r="G7" s="633" t="s">
        <v>48</v>
      </c>
      <c r="H7" s="638"/>
      <c r="I7" s="633" t="s">
        <v>5</v>
      </c>
      <c r="J7" s="636"/>
      <c r="K7" s="636"/>
      <c r="L7" s="637"/>
      <c r="M7" s="637"/>
      <c r="N7" s="633" t="s">
        <v>40</v>
      </c>
      <c r="O7" s="638"/>
      <c r="P7" s="633" t="s">
        <v>8</v>
      </c>
      <c r="Q7" s="636" t="s">
        <v>9</v>
      </c>
      <c r="R7" s="637" t="s">
        <v>45</v>
      </c>
      <c r="S7" s="638" t="s">
        <v>28</v>
      </c>
      <c r="T7" s="657"/>
      <c r="U7" s="658"/>
      <c r="V7" s="298"/>
    </row>
    <row r="8" spans="1:22" ht="60">
      <c r="A8" s="660"/>
      <c r="B8" s="660"/>
      <c r="C8" s="480" t="s">
        <v>2</v>
      </c>
      <c r="D8" s="480" t="s">
        <v>4</v>
      </c>
      <c r="E8" s="480" t="s">
        <v>39</v>
      </c>
      <c r="F8" s="480" t="s">
        <v>38</v>
      </c>
      <c r="G8" s="480" t="s">
        <v>47</v>
      </c>
      <c r="H8" s="480" t="s">
        <v>0</v>
      </c>
      <c r="I8" s="481" t="s">
        <v>2</v>
      </c>
      <c r="J8" s="482" t="s">
        <v>6</v>
      </c>
      <c r="K8" s="482" t="s">
        <v>41</v>
      </c>
      <c r="L8" s="483" t="s">
        <v>7</v>
      </c>
      <c r="M8" s="483" t="s">
        <v>42</v>
      </c>
      <c r="N8" s="481" t="s">
        <v>43</v>
      </c>
      <c r="O8" s="480" t="s">
        <v>44</v>
      </c>
      <c r="P8" s="657"/>
      <c r="Q8" s="661"/>
      <c r="R8" s="662"/>
      <c r="S8" s="658"/>
      <c r="T8" s="657"/>
      <c r="U8" s="658"/>
      <c r="V8" s="298"/>
    </row>
    <row r="9" spans="1:22" ht="15.75" thickBot="1">
      <c r="A9" s="484" t="s">
        <v>15</v>
      </c>
      <c r="B9" s="484" t="s">
        <v>16</v>
      </c>
      <c r="C9" s="485" t="s">
        <v>17</v>
      </c>
      <c r="D9" s="485" t="s">
        <v>18</v>
      </c>
      <c r="E9" s="485" t="s">
        <v>19</v>
      </c>
      <c r="F9" s="485" t="s">
        <v>20</v>
      </c>
      <c r="G9" s="485" t="s">
        <v>21</v>
      </c>
      <c r="H9" s="485" t="s">
        <v>12</v>
      </c>
      <c r="I9" s="486" t="s">
        <v>22</v>
      </c>
      <c r="J9" s="487" t="s">
        <v>23</v>
      </c>
      <c r="K9" s="487" t="s">
        <v>24</v>
      </c>
      <c r="L9" s="488" t="s">
        <v>25</v>
      </c>
      <c r="M9" s="488" t="s">
        <v>26</v>
      </c>
      <c r="N9" s="486" t="s">
        <v>27</v>
      </c>
      <c r="O9" s="485" t="s">
        <v>29</v>
      </c>
      <c r="P9" s="486" t="s">
        <v>30</v>
      </c>
      <c r="Q9" s="487" t="s">
        <v>35</v>
      </c>
      <c r="R9" s="488" t="s">
        <v>36</v>
      </c>
      <c r="S9" s="485" t="s">
        <v>37</v>
      </c>
      <c r="T9" s="489" t="s">
        <v>50</v>
      </c>
      <c r="U9" s="490" t="s">
        <v>49</v>
      </c>
      <c r="V9" s="298"/>
    </row>
    <row r="10" spans="1:22" ht="45" customHeight="1" thickBot="1">
      <c r="A10" s="491" t="s">
        <v>229</v>
      </c>
      <c r="B10" s="491" t="s">
        <v>226</v>
      </c>
      <c r="C10" s="491"/>
      <c r="D10" s="491" t="s">
        <v>243</v>
      </c>
      <c r="E10" s="491"/>
      <c r="F10" s="491"/>
      <c r="G10" s="491" t="s">
        <v>238</v>
      </c>
      <c r="H10" s="491" t="s">
        <v>239</v>
      </c>
      <c r="I10" s="273" t="s">
        <v>55</v>
      </c>
      <c r="J10" s="272" t="s">
        <v>240</v>
      </c>
      <c r="K10" s="272" t="s">
        <v>61</v>
      </c>
      <c r="L10" s="491" t="s">
        <v>241</v>
      </c>
      <c r="M10" s="272" t="s">
        <v>242</v>
      </c>
      <c r="N10" s="272"/>
      <c r="O10" s="493">
        <v>69255.23999999999</v>
      </c>
      <c r="P10" s="492" t="s">
        <v>51</v>
      </c>
      <c r="Q10" s="505">
        <v>123845.81</v>
      </c>
      <c r="R10" s="505">
        <v>123845.81</v>
      </c>
      <c r="S10" s="505">
        <v>123845.81</v>
      </c>
      <c r="T10" s="494">
        <v>123845.81</v>
      </c>
      <c r="U10" s="495" t="s">
        <v>53</v>
      </c>
      <c r="V10" s="298"/>
    </row>
    <row r="11" spans="1:22" ht="36.75" customHeight="1" thickBot="1">
      <c r="A11" s="491" t="s">
        <v>229</v>
      </c>
      <c r="B11" s="492" t="s">
        <v>212</v>
      </c>
      <c r="C11" s="492"/>
      <c r="D11" s="491" t="s">
        <v>243</v>
      </c>
      <c r="E11" s="491"/>
      <c r="F11" s="492"/>
      <c r="G11" s="491" t="s">
        <v>238</v>
      </c>
      <c r="H11" s="491" t="s">
        <v>239</v>
      </c>
      <c r="I11" s="273" t="s">
        <v>55</v>
      </c>
      <c r="J11" s="273" t="s">
        <v>240</v>
      </c>
      <c r="K11" s="273" t="s">
        <v>61</v>
      </c>
      <c r="L11" s="492" t="s">
        <v>244</v>
      </c>
      <c r="M11" s="273" t="s">
        <v>242</v>
      </c>
      <c r="N11" s="273"/>
      <c r="O11" s="496">
        <v>87209.18</v>
      </c>
      <c r="P11" s="492" t="s">
        <v>51</v>
      </c>
      <c r="Q11" s="506">
        <v>367495.31</v>
      </c>
      <c r="R11" s="507">
        <v>367495.31</v>
      </c>
      <c r="S11" s="507">
        <v>367495.31</v>
      </c>
      <c r="T11" s="497">
        <v>367495.31</v>
      </c>
      <c r="U11" s="498" t="s">
        <v>53</v>
      </c>
      <c r="V11" s="298"/>
    </row>
    <row r="12" spans="1:22" ht="40.5" customHeight="1" thickBot="1">
      <c r="A12" s="491" t="s">
        <v>155</v>
      </c>
      <c r="B12" s="499" t="s">
        <v>149</v>
      </c>
      <c r="C12" s="491"/>
      <c r="D12" s="491" t="s">
        <v>150</v>
      </c>
      <c r="E12" s="499"/>
      <c r="F12" s="499"/>
      <c r="G12" s="491" t="s">
        <v>56</v>
      </c>
      <c r="H12" s="491" t="s">
        <v>154</v>
      </c>
      <c r="I12" s="272" t="s">
        <v>55</v>
      </c>
      <c r="J12" s="272" t="s">
        <v>153</v>
      </c>
      <c r="K12" s="272" t="s">
        <v>152</v>
      </c>
      <c r="L12" s="500">
        <v>1954089.08</v>
      </c>
      <c r="M12" s="272" t="s">
        <v>151</v>
      </c>
      <c r="N12" s="272"/>
      <c r="O12" s="493">
        <v>288699.91</v>
      </c>
      <c r="P12" s="492" t="s">
        <v>51</v>
      </c>
      <c r="Q12" s="508">
        <v>1350062.85</v>
      </c>
      <c r="R12" s="508">
        <v>564053.09</v>
      </c>
      <c r="S12" s="508">
        <v>1350062.85</v>
      </c>
      <c r="T12" s="501">
        <v>1350062.85</v>
      </c>
      <c r="U12" s="502" t="s">
        <v>53</v>
      </c>
      <c r="V12" s="298"/>
    </row>
    <row r="13" spans="1:22" ht="44.25" customHeight="1" thickBot="1">
      <c r="A13" s="491" t="s">
        <v>229</v>
      </c>
      <c r="B13" s="503" t="s">
        <v>210</v>
      </c>
      <c r="C13" s="499"/>
      <c r="D13" s="491" t="s">
        <v>243</v>
      </c>
      <c r="E13" s="499"/>
      <c r="F13" s="504"/>
      <c r="G13" s="491" t="s">
        <v>238</v>
      </c>
      <c r="H13" s="491" t="s">
        <v>239</v>
      </c>
      <c r="I13" s="272" t="s">
        <v>55</v>
      </c>
      <c r="J13" s="272" t="s">
        <v>240</v>
      </c>
      <c r="K13" s="272" t="s">
        <v>61</v>
      </c>
      <c r="L13" s="500">
        <v>225516.47</v>
      </c>
      <c r="M13" s="272" t="s">
        <v>242</v>
      </c>
      <c r="N13" s="272"/>
      <c r="O13" s="494">
        <v>98813.54000000001</v>
      </c>
      <c r="P13" s="492" t="s">
        <v>51</v>
      </c>
      <c r="Q13" s="508">
        <v>206947.43</v>
      </c>
      <c r="R13" s="508">
        <v>206947.43</v>
      </c>
      <c r="S13" s="508">
        <v>206947.43</v>
      </c>
      <c r="T13" s="501">
        <v>206947.43</v>
      </c>
      <c r="U13" s="498" t="s">
        <v>53</v>
      </c>
      <c r="V13" s="298"/>
    </row>
    <row r="14" spans="1:22" ht="59.25" customHeight="1" thickBot="1">
      <c r="A14" s="545" t="s">
        <v>230</v>
      </c>
      <c r="B14" s="546" t="s">
        <v>255</v>
      </c>
      <c r="C14" s="547"/>
      <c r="D14" s="547" t="s">
        <v>243</v>
      </c>
      <c r="E14" s="547"/>
      <c r="F14" s="547"/>
      <c r="G14" s="547" t="s">
        <v>193</v>
      </c>
      <c r="H14" s="547" t="s">
        <v>192</v>
      </c>
      <c r="I14" s="548" t="s">
        <v>55</v>
      </c>
      <c r="J14" s="548" t="s">
        <v>190</v>
      </c>
      <c r="K14" s="548" t="s">
        <v>189</v>
      </c>
      <c r="L14" s="549">
        <v>169296.54</v>
      </c>
      <c r="M14" s="548" t="s">
        <v>191</v>
      </c>
      <c r="N14" s="548"/>
      <c r="O14" s="550">
        <v>25996.65</v>
      </c>
      <c r="P14" s="492" t="s">
        <v>51</v>
      </c>
      <c r="Q14" s="551">
        <v>194672.75</v>
      </c>
      <c r="R14" s="552">
        <v>48801.23</v>
      </c>
      <c r="S14" s="551">
        <v>194672.75</v>
      </c>
      <c r="T14" s="550">
        <v>194672.75</v>
      </c>
      <c r="U14" s="547" t="s">
        <v>171</v>
      </c>
      <c r="V14" s="298"/>
    </row>
    <row r="15" spans="1:22" ht="42" customHeight="1" thickBot="1">
      <c r="A15" s="547" t="s">
        <v>231</v>
      </c>
      <c r="B15" s="546" t="s">
        <v>227</v>
      </c>
      <c r="C15" s="548"/>
      <c r="D15" s="491" t="s">
        <v>150</v>
      </c>
      <c r="E15" s="548"/>
      <c r="F15" s="548"/>
      <c r="G15" s="547" t="s">
        <v>233</v>
      </c>
      <c r="H15" s="547" t="s">
        <v>232</v>
      </c>
      <c r="I15" s="548" t="s">
        <v>55</v>
      </c>
      <c r="J15" s="548" t="s">
        <v>234</v>
      </c>
      <c r="K15" s="548" t="s">
        <v>189</v>
      </c>
      <c r="L15" s="549">
        <v>21711.76</v>
      </c>
      <c r="M15" s="548" t="s">
        <v>153</v>
      </c>
      <c r="N15" s="548"/>
      <c r="O15" s="548"/>
      <c r="P15" s="492" t="s">
        <v>51</v>
      </c>
      <c r="Q15" s="551">
        <v>21711.76</v>
      </c>
      <c r="R15" s="551">
        <v>21711.76</v>
      </c>
      <c r="S15" s="551">
        <v>21711.76</v>
      </c>
      <c r="T15" s="550">
        <v>21711.76</v>
      </c>
      <c r="U15" s="547" t="s">
        <v>171</v>
      </c>
      <c r="V15" s="298"/>
    </row>
    <row r="16" spans="1:22" ht="42" customHeight="1">
      <c r="A16" s="547" t="s">
        <v>197</v>
      </c>
      <c r="B16" s="546" t="s">
        <v>228</v>
      </c>
      <c r="C16" s="547"/>
      <c r="D16" s="491" t="s">
        <v>150</v>
      </c>
      <c r="E16" s="547"/>
      <c r="F16" s="547"/>
      <c r="G16" s="547" t="s">
        <v>200</v>
      </c>
      <c r="H16" s="547" t="s">
        <v>235</v>
      </c>
      <c r="I16" s="548" t="s">
        <v>55</v>
      </c>
      <c r="J16" s="548" t="s">
        <v>236</v>
      </c>
      <c r="K16" s="548" t="s">
        <v>54</v>
      </c>
      <c r="L16" s="553">
        <v>69041.59</v>
      </c>
      <c r="M16" s="548" t="s">
        <v>237</v>
      </c>
      <c r="N16" s="548"/>
      <c r="O16" s="547"/>
      <c r="P16" s="492" t="s">
        <v>51</v>
      </c>
      <c r="Q16" s="551">
        <v>66353.19</v>
      </c>
      <c r="R16" s="551">
        <v>66353.19</v>
      </c>
      <c r="S16" s="551">
        <v>66353.19</v>
      </c>
      <c r="T16" s="550">
        <v>66353.19</v>
      </c>
      <c r="U16" s="547" t="s">
        <v>171</v>
      </c>
      <c r="V16" s="298"/>
    </row>
    <row r="17" spans="1:22" ht="14.25">
      <c r="A17" s="298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</row>
    <row r="18" spans="1:22" ht="14.25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</row>
    <row r="19" ht="14.25">
      <c r="O19" s="298"/>
    </row>
    <row r="20" ht="14.25">
      <c r="O20" s="298"/>
    </row>
  </sheetData>
  <sheetProtection/>
  <mergeCells count="18">
    <mergeCell ref="R7:R8"/>
    <mergeCell ref="S7:S8"/>
    <mergeCell ref="I3:J3"/>
    <mergeCell ref="A4:C4"/>
    <mergeCell ref="I4:K4"/>
    <mergeCell ref="L4:M4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P7:P8"/>
    <mergeCell ref="Q7:Q8"/>
  </mergeCells>
  <printOptions horizontalCentered="1"/>
  <pageMargins left="0" right="0" top="0.5905511811023623" bottom="0.7874015748031497" header="0.9055118110236221" footer="0.31496062992125984"/>
  <pageSetup fitToHeight="10" fitToWidth="20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U24"/>
  <sheetViews>
    <sheetView tabSelected="1" zoomScalePageLayoutView="0" workbookViewId="0" topLeftCell="I17">
      <selection activeCell="G4" sqref="G4"/>
    </sheetView>
  </sheetViews>
  <sheetFormatPr defaultColWidth="9.140625" defaultRowHeight="12.75"/>
  <cols>
    <col min="1" max="1" width="14.00390625" style="0" customWidth="1"/>
    <col min="2" max="2" width="28.8515625" style="0" customWidth="1"/>
    <col min="4" max="4" width="18.140625" style="0" customWidth="1"/>
    <col min="5" max="5" width="11.57421875" style="0" customWidth="1"/>
    <col min="6" max="6" width="19.8515625" style="0" customWidth="1"/>
    <col min="7" max="7" width="19.28125" style="0" customWidth="1"/>
    <col min="8" max="8" width="29.28125" style="0" customWidth="1"/>
    <col min="10" max="10" width="13.28125" style="0" customWidth="1"/>
    <col min="11" max="11" width="10.7109375" style="0" customWidth="1"/>
    <col min="12" max="12" width="13.7109375" style="0" customWidth="1"/>
    <col min="13" max="13" width="15.28125" style="0" customWidth="1"/>
    <col min="14" max="14" width="13.28125" style="0" customWidth="1"/>
    <col min="15" max="15" width="11.57421875" style="0" customWidth="1"/>
    <col min="16" max="16" width="12.00390625" style="0" customWidth="1"/>
    <col min="17" max="18" width="12.57421875" style="0" customWidth="1"/>
    <col min="19" max="19" width="12.7109375" style="0" customWidth="1"/>
    <col min="20" max="20" width="12.8515625" style="0" customWidth="1"/>
    <col min="21" max="21" width="15.00390625" style="0" customWidth="1"/>
  </cols>
  <sheetData>
    <row r="1" spans="1:21" ht="12.75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</row>
    <row r="2" spans="1:21" ht="12.75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</row>
    <row r="3" spans="1:21" ht="12.75">
      <c r="A3" s="331" t="s">
        <v>223</v>
      </c>
      <c r="B3" s="331" t="s">
        <v>147</v>
      </c>
      <c r="C3" s="333"/>
      <c r="D3" s="332"/>
      <c r="E3" s="332"/>
      <c r="F3" s="332"/>
      <c r="G3" s="332"/>
      <c r="H3" s="332"/>
      <c r="I3" s="663" t="s">
        <v>224</v>
      </c>
      <c r="J3" s="663"/>
      <c r="K3" s="333" t="s">
        <v>265</v>
      </c>
      <c r="L3" s="333"/>
      <c r="M3" s="332"/>
      <c r="N3" s="332"/>
      <c r="O3" s="332"/>
      <c r="P3" s="332"/>
      <c r="Q3" s="332"/>
      <c r="R3" s="332"/>
      <c r="S3" s="332"/>
      <c r="T3" s="332"/>
      <c r="U3" s="332"/>
    </row>
    <row r="4" spans="1:21" ht="24" customHeight="1">
      <c r="A4" s="334" t="s">
        <v>225</v>
      </c>
      <c r="B4" s="334"/>
      <c r="C4" s="334"/>
      <c r="D4" s="666" t="s">
        <v>52</v>
      </c>
      <c r="E4" s="666"/>
      <c r="F4" s="666"/>
      <c r="G4" s="332"/>
      <c r="H4" s="332"/>
      <c r="I4" s="663" t="s">
        <v>266</v>
      </c>
      <c r="J4" s="663"/>
      <c r="K4" s="663"/>
      <c r="L4" s="666" t="s">
        <v>398</v>
      </c>
      <c r="M4" s="666"/>
      <c r="N4" s="335"/>
      <c r="O4" s="335"/>
      <c r="P4" s="332"/>
      <c r="Q4" s="332"/>
      <c r="R4" s="332"/>
      <c r="S4" s="332"/>
      <c r="T4" s="332"/>
      <c r="U4" s="332"/>
    </row>
    <row r="5" spans="1:21" ht="13.5" thickBo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</row>
    <row r="6" spans="1:21" ht="13.5" thickBot="1">
      <c r="A6" s="645" t="s">
        <v>13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7"/>
      <c r="M6" s="647"/>
      <c r="N6" s="39"/>
      <c r="O6" s="39"/>
      <c r="P6" s="645" t="s">
        <v>14</v>
      </c>
      <c r="Q6" s="648"/>
      <c r="R6" s="649"/>
      <c r="S6" s="650"/>
      <c r="T6" s="645" t="s">
        <v>10</v>
      </c>
      <c r="U6" s="650" t="s">
        <v>11</v>
      </c>
    </row>
    <row r="7" spans="1:21" ht="15.75" customHeight="1">
      <c r="A7" s="668" t="s">
        <v>3</v>
      </c>
      <c r="B7" s="668" t="s">
        <v>46</v>
      </c>
      <c r="C7" s="645" t="s">
        <v>1</v>
      </c>
      <c r="D7" s="648"/>
      <c r="E7" s="649"/>
      <c r="F7" s="650"/>
      <c r="G7" s="645" t="s">
        <v>48</v>
      </c>
      <c r="H7" s="650"/>
      <c r="I7" s="645" t="s">
        <v>5</v>
      </c>
      <c r="J7" s="648"/>
      <c r="K7" s="648"/>
      <c r="L7" s="649"/>
      <c r="M7" s="649"/>
      <c r="N7" s="645" t="s">
        <v>40</v>
      </c>
      <c r="O7" s="650"/>
      <c r="P7" s="645" t="s">
        <v>8</v>
      </c>
      <c r="Q7" s="648" t="s">
        <v>9</v>
      </c>
      <c r="R7" s="649" t="s">
        <v>45</v>
      </c>
      <c r="S7" s="650" t="s">
        <v>28</v>
      </c>
      <c r="T7" s="667"/>
      <c r="U7" s="665"/>
    </row>
    <row r="8" spans="1:21" ht="52.5" customHeight="1" thickBot="1">
      <c r="A8" s="669"/>
      <c r="B8" s="669"/>
      <c r="C8" s="336" t="s">
        <v>2</v>
      </c>
      <c r="D8" s="336" t="s">
        <v>4</v>
      </c>
      <c r="E8" s="336" t="s">
        <v>39</v>
      </c>
      <c r="F8" s="336" t="s">
        <v>38</v>
      </c>
      <c r="G8" s="336" t="s">
        <v>47</v>
      </c>
      <c r="H8" s="336" t="s">
        <v>0</v>
      </c>
      <c r="I8" s="337" t="s">
        <v>2</v>
      </c>
      <c r="J8" s="338" t="s">
        <v>6</v>
      </c>
      <c r="K8" s="338" t="s">
        <v>41</v>
      </c>
      <c r="L8" s="339" t="s">
        <v>7</v>
      </c>
      <c r="M8" s="339" t="s">
        <v>42</v>
      </c>
      <c r="N8" s="337" t="s">
        <v>43</v>
      </c>
      <c r="O8" s="336" t="s">
        <v>44</v>
      </c>
      <c r="P8" s="667"/>
      <c r="Q8" s="670"/>
      <c r="R8" s="664"/>
      <c r="S8" s="665"/>
      <c r="T8" s="667"/>
      <c r="U8" s="665"/>
    </row>
    <row r="9" spans="1:21" ht="13.5" hidden="1" thickBot="1">
      <c r="A9" s="340" t="s">
        <v>15</v>
      </c>
      <c r="B9" s="340" t="s">
        <v>16</v>
      </c>
      <c r="C9" s="341" t="s">
        <v>17</v>
      </c>
      <c r="D9" s="341" t="s">
        <v>18</v>
      </c>
      <c r="E9" s="341" t="s">
        <v>19</v>
      </c>
      <c r="F9" s="341" t="s">
        <v>20</v>
      </c>
      <c r="G9" s="341" t="s">
        <v>21</v>
      </c>
      <c r="H9" s="341" t="s">
        <v>12</v>
      </c>
      <c r="I9" s="342" t="s">
        <v>22</v>
      </c>
      <c r="J9" s="343" t="s">
        <v>23</v>
      </c>
      <c r="K9" s="343" t="s">
        <v>24</v>
      </c>
      <c r="L9" s="344" t="s">
        <v>25</v>
      </c>
      <c r="M9" s="344" t="s">
        <v>26</v>
      </c>
      <c r="N9" s="342" t="s">
        <v>27</v>
      </c>
      <c r="O9" s="341" t="s">
        <v>29</v>
      </c>
      <c r="P9" s="342" t="s">
        <v>30</v>
      </c>
      <c r="Q9" s="343" t="s">
        <v>35</v>
      </c>
      <c r="R9" s="344" t="s">
        <v>36</v>
      </c>
      <c r="S9" s="341" t="s">
        <v>37</v>
      </c>
      <c r="T9" s="345" t="s">
        <v>50</v>
      </c>
      <c r="U9" s="374" t="s">
        <v>49</v>
      </c>
    </row>
    <row r="10" spans="1:21" ht="46.5" customHeight="1" thickBot="1">
      <c r="A10" s="346" t="s">
        <v>229</v>
      </c>
      <c r="B10" s="346" t="s">
        <v>226</v>
      </c>
      <c r="C10" s="346"/>
      <c r="D10" s="346" t="s">
        <v>243</v>
      </c>
      <c r="E10" s="346"/>
      <c r="F10" s="346"/>
      <c r="G10" s="38" t="s">
        <v>238</v>
      </c>
      <c r="H10" s="346" t="s">
        <v>239</v>
      </c>
      <c r="I10" s="347" t="s">
        <v>55</v>
      </c>
      <c r="J10" s="38" t="s">
        <v>240</v>
      </c>
      <c r="K10" s="38" t="s">
        <v>61</v>
      </c>
      <c r="L10" s="38" t="s">
        <v>241</v>
      </c>
      <c r="M10" s="38" t="s">
        <v>242</v>
      </c>
      <c r="N10" s="38" t="s">
        <v>275</v>
      </c>
      <c r="O10" s="348">
        <v>35348.84</v>
      </c>
      <c r="P10" s="347" t="s">
        <v>51</v>
      </c>
      <c r="Q10" s="300"/>
      <c r="R10" s="300"/>
      <c r="S10" s="300"/>
      <c r="T10" s="352">
        <f>O10</f>
        <v>35348.84</v>
      </c>
      <c r="U10" s="375" t="s">
        <v>53</v>
      </c>
    </row>
    <row r="11" spans="1:21" ht="48.75" customHeight="1" thickBot="1">
      <c r="A11" s="346" t="s">
        <v>229</v>
      </c>
      <c r="B11" s="347" t="s">
        <v>212</v>
      </c>
      <c r="C11" s="347"/>
      <c r="D11" s="346" t="s">
        <v>243</v>
      </c>
      <c r="E11" s="346"/>
      <c r="F11" s="347"/>
      <c r="G11" s="38" t="s">
        <v>238</v>
      </c>
      <c r="H11" s="346" t="s">
        <v>239</v>
      </c>
      <c r="I11" s="347" t="s">
        <v>55</v>
      </c>
      <c r="J11" s="196" t="s">
        <v>240</v>
      </c>
      <c r="K11" s="196" t="s">
        <v>61</v>
      </c>
      <c r="L11" s="196" t="s">
        <v>244</v>
      </c>
      <c r="M11" s="196" t="s">
        <v>242</v>
      </c>
      <c r="N11" s="196" t="s">
        <v>275</v>
      </c>
      <c r="O11" s="349">
        <v>87209.18</v>
      </c>
      <c r="P11" s="347" t="s">
        <v>51</v>
      </c>
      <c r="Q11" s="472">
        <v>367495.31</v>
      </c>
      <c r="R11" s="473">
        <v>367495.31</v>
      </c>
      <c r="S11" s="473">
        <v>367495.31</v>
      </c>
      <c r="T11" s="385">
        <v>367495.31</v>
      </c>
      <c r="U11" s="360" t="s">
        <v>53</v>
      </c>
    </row>
    <row r="12" spans="1:21" ht="45.75" customHeight="1" thickBot="1">
      <c r="A12" s="346" t="s">
        <v>155</v>
      </c>
      <c r="B12" s="350" t="s">
        <v>149</v>
      </c>
      <c r="C12" s="346"/>
      <c r="D12" s="346" t="s">
        <v>150</v>
      </c>
      <c r="E12" s="350"/>
      <c r="F12" s="350"/>
      <c r="G12" s="38" t="s">
        <v>56</v>
      </c>
      <c r="H12" s="346" t="s">
        <v>154</v>
      </c>
      <c r="I12" s="346" t="s">
        <v>55</v>
      </c>
      <c r="J12" s="38" t="s">
        <v>153</v>
      </c>
      <c r="K12" s="38" t="s">
        <v>152</v>
      </c>
      <c r="L12" s="245">
        <v>1954089.08</v>
      </c>
      <c r="M12" s="38" t="s">
        <v>384</v>
      </c>
      <c r="N12" s="38" t="s">
        <v>61</v>
      </c>
      <c r="O12" s="348">
        <v>487900.48</v>
      </c>
      <c r="P12" s="347" t="s">
        <v>51</v>
      </c>
      <c r="Q12" s="244">
        <v>2439408.0100000002</v>
      </c>
      <c r="R12" s="244">
        <v>710781.91</v>
      </c>
      <c r="S12" s="244">
        <v>2439408.0100000002</v>
      </c>
      <c r="T12" s="386">
        <v>2439408.0100000002</v>
      </c>
      <c r="U12" s="376" t="s">
        <v>171</v>
      </c>
    </row>
    <row r="13" spans="1:21" ht="44.25" customHeight="1">
      <c r="A13" s="346" t="s">
        <v>229</v>
      </c>
      <c r="B13" s="353" t="s">
        <v>210</v>
      </c>
      <c r="C13" s="350"/>
      <c r="D13" s="346" t="s">
        <v>243</v>
      </c>
      <c r="E13" s="350"/>
      <c r="F13" s="354"/>
      <c r="G13" s="38" t="s">
        <v>238</v>
      </c>
      <c r="H13" s="346" t="s">
        <v>239</v>
      </c>
      <c r="I13" s="346" t="s">
        <v>55</v>
      </c>
      <c r="J13" s="38" t="s">
        <v>240</v>
      </c>
      <c r="K13" s="38" t="s">
        <v>61</v>
      </c>
      <c r="L13" s="245">
        <v>225516.47</v>
      </c>
      <c r="M13" s="38" t="s">
        <v>242</v>
      </c>
      <c r="N13" s="38" t="s">
        <v>275</v>
      </c>
      <c r="O13" s="352">
        <v>98813.54000000001</v>
      </c>
      <c r="P13" s="347" t="s">
        <v>51</v>
      </c>
      <c r="Q13" s="244">
        <v>206947.43</v>
      </c>
      <c r="R13" s="244">
        <v>206947.43</v>
      </c>
      <c r="S13" s="244">
        <v>206947.43</v>
      </c>
      <c r="T13" s="351">
        <v>206947.43</v>
      </c>
      <c r="U13" s="360" t="s">
        <v>171</v>
      </c>
    </row>
    <row r="14" spans="1:21" ht="41.25" customHeight="1" thickBot="1">
      <c r="A14" s="395" t="s">
        <v>267</v>
      </c>
      <c r="B14" s="395" t="s">
        <v>268</v>
      </c>
      <c r="C14" s="396"/>
      <c r="D14" s="398" t="s">
        <v>150</v>
      </c>
      <c r="E14" s="396"/>
      <c r="F14" s="396"/>
      <c r="G14" s="475" t="s">
        <v>277</v>
      </c>
      <c r="H14" s="399" t="s">
        <v>269</v>
      </c>
      <c r="I14" s="398" t="s">
        <v>55</v>
      </c>
      <c r="J14" s="476">
        <v>42739</v>
      </c>
      <c r="K14" s="477" t="s">
        <v>270</v>
      </c>
      <c r="L14" s="474" t="s">
        <v>271</v>
      </c>
      <c r="M14" s="478">
        <v>43104</v>
      </c>
      <c r="N14" s="479"/>
      <c r="O14" s="396"/>
      <c r="P14" s="397" t="s">
        <v>51</v>
      </c>
      <c r="Q14" s="474">
        <v>265905.07</v>
      </c>
      <c r="R14" s="474">
        <v>265905.07</v>
      </c>
      <c r="S14" s="474">
        <v>265905.07</v>
      </c>
      <c r="T14" s="400">
        <v>265905.07</v>
      </c>
      <c r="U14" s="399" t="s">
        <v>53</v>
      </c>
    </row>
    <row r="15" spans="1:21" ht="51.75" thickBot="1">
      <c r="A15" s="521" t="s">
        <v>229</v>
      </c>
      <c r="B15" s="521" t="s">
        <v>226</v>
      </c>
      <c r="C15" s="521"/>
      <c r="D15" s="523" t="s">
        <v>243</v>
      </c>
      <c r="E15" s="523"/>
      <c r="F15" s="523"/>
      <c r="G15" s="523" t="s">
        <v>238</v>
      </c>
      <c r="H15" s="521" t="s">
        <v>239</v>
      </c>
      <c r="I15" s="522" t="s">
        <v>55</v>
      </c>
      <c r="J15" s="523" t="s">
        <v>240</v>
      </c>
      <c r="K15" s="523" t="s">
        <v>61</v>
      </c>
      <c r="L15" s="521" t="s">
        <v>241</v>
      </c>
      <c r="M15" s="523" t="s">
        <v>242</v>
      </c>
      <c r="N15" s="523" t="s">
        <v>275</v>
      </c>
      <c r="O15" s="524">
        <v>35348.84</v>
      </c>
      <c r="P15" s="525" t="s">
        <v>51</v>
      </c>
      <c r="Q15" s="467">
        <f>$R$10</f>
        <v>0</v>
      </c>
      <c r="R15" s="467">
        <f>'REVIT. RUA P. DO DISTRITO SAUÉ'!$A$14</f>
        <v>14800.1</v>
      </c>
      <c r="S15" s="467">
        <f>$R$10</f>
        <v>0</v>
      </c>
      <c r="T15" s="469">
        <f>'REVIT. RUA P. DO DISTRITO SAUÉ'!$L$9</f>
        <v>323962.19999999995</v>
      </c>
      <c r="U15" s="526" t="s">
        <v>53</v>
      </c>
    </row>
    <row r="16" spans="1:21" ht="51">
      <c r="A16" s="521" t="s">
        <v>229</v>
      </c>
      <c r="B16" s="525" t="s">
        <v>212</v>
      </c>
      <c r="C16" s="525"/>
      <c r="D16" s="523" t="s">
        <v>243</v>
      </c>
      <c r="E16" s="523"/>
      <c r="F16" s="522"/>
      <c r="G16" s="523" t="s">
        <v>238</v>
      </c>
      <c r="H16" s="521" t="s">
        <v>239</v>
      </c>
      <c r="I16" s="522" t="s">
        <v>55</v>
      </c>
      <c r="J16" s="522" t="s">
        <v>240</v>
      </c>
      <c r="K16" s="522" t="s">
        <v>61</v>
      </c>
      <c r="L16" s="525" t="s">
        <v>244</v>
      </c>
      <c r="M16" s="522" t="s">
        <v>242</v>
      </c>
      <c r="N16" s="522" t="s">
        <v>275</v>
      </c>
      <c r="O16" s="527">
        <v>87209.18</v>
      </c>
      <c r="P16" s="525" t="s">
        <v>51</v>
      </c>
      <c r="Q16" s="468">
        <v>478702.45</v>
      </c>
      <c r="R16" s="468">
        <v>478702.45</v>
      </c>
      <c r="S16" s="468">
        <v>478702.45</v>
      </c>
      <c r="T16" s="470">
        <v>478702.45</v>
      </c>
      <c r="U16" s="528" t="s">
        <v>171</v>
      </c>
    </row>
    <row r="17" spans="1:21" ht="39" thickBot="1">
      <c r="A17" s="529" t="s">
        <v>267</v>
      </c>
      <c r="B17" s="529" t="s">
        <v>268</v>
      </c>
      <c r="C17" s="530"/>
      <c r="D17" s="532" t="s">
        <v>150</v>
      </c>
      <c r="E17" s="568"/>
      <c r="F17" s="568"/>
      <c r="G17" s="569" t="s">
        <v>277</v>
      </c>
      <c r="H17" s="531" t="s">
        <v>269</v>
      </c>
      <c r="I17" s="532" t="s">
        <v>55</v>
      </c>
      <c r="J17" s="533">
        <v>42739</v>
      </c>
      <c r="K17" s="534" t="s">
        <v>270</v>
      </c>
      <c r="L17" s="535" t="s">
        <v>271</v>
      </c>
      <c r="M17" s="536">
        <v>43104</v>
      </c>
      <c r="N17" s="537"/>
      <c r="O17" s="530"/>
      <c r="P17" s="538" t="s">
        <v>51</v>
      </c>
      <c r="Q17" s="607">
        <v>617823.46</v>
      </c>
      <c r="R17" s="607">
        <f>'PAUBRASIL 2017'!$H$17</f>
        <v>351918.39</v>
      </c>
      <c r="S17" s="606">
        <v>617823.46</v>
      </c>
      <c r="T17" s="606">
        <v>617823.46</v>
      </c>
      <c r="U17" s="531" t="s">
        <v>53</v>
      </c>
    </row>
    <row r="18" spans="1:21" ht="51">
      <c r="A18" s="521" t="s">
        <v>229</v>
      </c>
      <c r="B18" s="539" t="s">
        <v>210</v>
      </c>
      <c r="C18" s="540"/>
      <c r="D18" s="523" t="s">
        <v>243</v>
      </c>
      <c r="E18" s="570"/>
      <c r="F18" s="571"/>
      <c r="G18" s="523" t="s">
        <v>238</v>
      </c>
      <c r="H18" s="521" t="s">
        <v>239</v>
      </c>
      <c r="I18" s="523" t="s">
        <v>55</v>
      </c>
      <c r="J18" s="523" t="s">
        <v>240</v>
      </c>
      <c r="K18" s="523" t="s">
        <v>61</v>
      </c>
      <c r="L18" s="541">
        <v>225516.47</v>
      </c>
      <c r="M18" s="523" t="s">
        <v>242</v>
      </c>
      <c r="N18" s="523" t="s">
        <v>275</v>
      </c>
      <c r="O18" s="469">
        <v>98813.54000000001</v>
      </c>
      <c r="P18" s="542" t="s">
        <v>51</v>
      </c>
      <c r="Q18" s="405">
        <v>324330.95999999996</v>
      </c>
      <c r="R18" s="405">
        <v>324330.95999999996</v>
      </c>
      <c r="S18" s="405">
        <v>324330.95999999996</v>
      </c>
      <c r="T18" s="471">
        <v>324330.95999999996</v>
      </c>
      <c r="U18" s="528" t="s">
        <v>171</v>
      </c>
    </row>
    <row r="19" spans="1:21" ht="48">
      <c r="A19" s="357" t="s">
        <v>229</v>
      </c>
      <c r="B19" s="357" t="s">
        <v>226</v>
      </c>
      <c r="C19" s="357"/>
      <c r="D19" s="359" t="s">
        <v>243</v>
      </c>
      <c r="E19" s="359"/>
      <c r="F19" s="359"/>
      <c r="G19" s="359" t="s">
        <v>238</v>
      </c>
      <c r="H19" s="357" t="s">
        <v>239</v>
      </c>
      <c r="I19" s="567" t="s">
        <v>55</v>
      </c>
      <c r="J19" s="359" t="s">
        <v>240</v>
      </c>
      <c r="K19" s="359" t="s">
        <v>61</v>
      </c>
      <c r="L19" s="357" t="s">
        <v>241</v>
      </c>
      <c r="M19" s="359" t="s">
        <v>242</v>
      </c>
      <c r="N19" s="359" t="s">
        <v>275</v>
      </c>
      <c r="O19" s="563"/>
      <c r="P19" s="375" t="s">
        <v>51</v>
      </c>
      <c r="Q19" s="544">
        <f>'REVIT. RUA P. DO DISTRITO SAUÉ'!$I$17</f>
        <v>170781.95</v>
      </c>
      <c r="R19" s="544">
        <f>'REVIT. RUA P. DO DISTRITO SAUÉ'!$A$18</f>
        <v>155981.85</v>
      </c>
      <c r="S19" s="544">
        <f>'REVIT. RUA P. DO DISTRITO SAUÉ'!$I$17</f>
        <v>170781.95</v>
      </c>
      <c r="T19" s="358">
        <f>'REVIT. RUA P. DO DISTRITO SAUÉ'!$Q$14</f>
        <v>479944.04999999993</v>
      </c>
      <c r="U19" s="375" t="s">
        <v>53</v>
      </c>
    </row>
    <row r="20" spans="1:21" ht="36">
      <c r="A20" s="395" t="s">
        <v>267</v>
      </c>
      <c r="B20" s="395" t="s">
        <v>268</v>
      </c>
      <c r="C20" s="396"/>
      <c r="D20" s="579" t="s">
        <v>150</v>
      </c>
      <c r="E20" s="580"/>
      <c r="F20" s="580"/>
      <c r="G20" s="475" t="s">
        <v>277</v>
      </c>
      <c r="H20" s="399" t="s">
        <v>269</v>
      </c>
      <c r="I20" s="579" t="s">
        <v>55</v>
      </c>
      <c r="J20" s="476">
        <v>42739</v>
      </c>
      <c r="K20" s="477" t="s">
        <v>270</v>
      </c>
      <c r="L20" s="400" t="s">
        <v>271</v>
      </c>
      <c r="M20" s="478">
        <v>43104</v>
      </c>
      <c r="N20" s="479"/>
      <c r="O20" s="396"/>
      <c r="P20" s="397" t="s">
        <v>51</v>
      </c>
      <c r="Q20" s="581">
        <v>751737.37</v>
      </c>
      <c r="R20" s="581">
        <f>'PAUBRASIL 2017'!$J$16</f>
        <v>133913.91</v>
      </c>
      <c r="S20" s="581">
        <v>751737.37</v>
      </c>
      <c r="T20" s="573">
        <v>751737.37</v>
      </c>
      <c r="U20" s="399" t="s">
        <v>53</v>
      </c>
    </row>
    <row r="21" spans="1:21" ht="48">
      <c r="A21" s="357" t="s">
        <v>229</v>
      </c>
      <c r="B21" s="357" t="s">
        <v>226</v>
      </c>
      <c r="C21" s="357"/>
      <c r="D21" s="359" t="s">
        <v>243</v>
      </c>
      <c r="E21" s="359"/>
      <c r="F21" s="359"/>
      <c r="G21" s="359" t="s">
        <v>238</v>
      </c>
      <c r="H21" s="357" t="s">
        <v>239</v>
      </c>
      <c r="I21" s="567" t="s">
        <v>55</v>
      </c>
      <c r="J21" s="359" t="s">
        <v>240</v>
      </c>
      <c r="K21" s="359" t="s">
        <v>61</v>
      </c>
      <c r="L21" s="357" t="s">
        <v>241</v>
      </c>
      <c r="M21" s="359" t="s">
        <v>242</v>
      </c>
      <c r="N21" s="359" t="s">
        <v>275</v>
      </c>
      <c r="O21" s="620">
        <f>'REVIT. RUA P. DO DISTRITO SAUÉ'!$K$7</f>
        <v>115354.89</v>
      </c>
      <c r="P21" s="375" t="s">
        <v>51</v>
      </c>
      <c r="Q21" s="544">
        <f>'REVIT. RUA P. DO DISTRITO SAUÉ'!$I$17</f>
        <v>170781.95</v>
      </c>
      <c r="R21" s="544">
        <f>'REVIT. RUA P. DO DISTRITO SAUÉ'!$A$18</f>
        <v>155981.85</v>
      </c>
      <c r="S21" s="544">
        <f>'REVIT. RUA P. DO DISTRITO SAUÉ'!$I$17</f>
        <v>170781.95</v>
      </c>
      <c r="T21" s="358">
        <f>'REVIT. RUA P. DO DISTRITO SAUÉ'!$Q$14</f>
        <v>479944.04999999993</v>
      </c>
      <c r="U21" s="375" t="s">
        <v>53</v>
      </c>
    </row>
    <row r="22" spans="1:21" ht="36">
      <c r="A22" s="395" t="s">
        <v>267</v>
      </c>
      <c r="B22" s="395" t="s">
        <v>268</v>
      </c>
      <c r="C22" s="396"/>
      <c r="D22" s="579" t="s">
        <v>150</v>
      </c>
      <c r="E22" s="580"/>
      <c r="F22" s="580"/>
      <c r="G22" s="475" t="s">
        <v>277</v>
      </c>
      <c r="H22" s="399" t="s">
        <v>269</v>
      </c>
      <c r="I22" s="579" t="s">
        <v>55</v>
      </c>
      <c r="J22" s="476">
        <v>42739</v>
      </c>
      <c r="K22" s="477" t="s">
        <v>270</v>
      </c>
      <c r="L22" s="400" t="s">
        <v>271</v>
      </c>
      <c r="M22" s="478">
        <v>43104</v>
      </c>
      <c r="N22" s="479"/>
      <c r="O22" s="396"/>
      <c r="P22" s="397" t="s">
        <v>51</v>
      </c>
      <c r="Q22" s="581">
        <v>968955.16</v>
      </c>
      <c r="R22" s="581">
        <f>'PAUBRASIL 2017'!$J$22</f>
        <v>0</v>
      </c>
      <c r="S22" s="581">
        <v>751737.37</v>
      </c>
      <c r="T22" s="573">
        <v>751737.37</v>
      </c>
      <c r="U22" s="399" t="s">
        <v>53</v>
      </c>
    </row>
    <row r="23" spans="1:21" ht="36">
      <c r="A23" s="395" t="s">
        <v>381</v>
      </c>
      <c r="B23" s="395" t="s">
        <v>380</v>
      </c>
      <c r="C23" s="396"/>
      <c r="D23" s="579" t="s">
        <v>150</v>
      </c>
      <c r="E23" s="580"/>
      <c r="F23" s="580"/>
      <c r="G23" s="475" t="s">
        <v>383</v>
      </c>
      <c r="H23" s="399" t="s">
        <v>382</v>
      </c>
      <c r="I23" s="579" t="s">
        <v>55</v>
      </c>
      <c r="J23" s="476">
        <v>43026</v>
      </c>
      <c r="K23" s="477" t="s">
        <v>61</v>
      </c>
      <c r="L23" s="400">
        <v>336521.73</v>
      </c>
      <c r="M23" s="478">
        <v>43208</v>
      </c>
      <c r="N23" s="479"/>
      <c r="O23" s="616">
        <v>9688.58</v>
      </c>
      <c r="P23" s="397" t="s">
        <v>395</v>
      </c>
      <c r="Q23" s="581">
        <f>' PAVIMENTAÇÃO TP. 0052017'!$A$7</f>
        <v>346193.58</v>
      </c>
      <c r="R23" s="581">
        <f>' PAVIMENTAÇÃO TP. 0052017'!$A$7</f>
        <v>346193.58</v>
      </c>
      <c r="S23" s="581">
        <f>' PAVIMENTAÇÃO TP. 0052017'!$A$7</f>
        <v>346193.58</v>
      </c>
      <c r="T23" s="581">
        <f>' PAVIMENTAÇÃO TP. 0052017'!$A$7</f>
        <v>346193.58</v>
      </c>
      <c r="U23" s="399" t="s">
        <v>53</v>
      </c>
    </row>
    <row r="24" spans="1:21" ht="36">
      <c r="A24" s="395" t="s">
        <v>385</v>
      </c>
      <c r="B24" s="395" t="s">
        <v>386</v>
      </c>
      <c r="C24" s="609"/>
      <c r="D24" s="610" t="s">
        <v>387</v>
      </c>
      <c r="E24" s="609"/>
      <c r="F24" s="609"/>
      <c r="G24" s="611" t="s">
        <v>388</v>
      </c>
      <c r="H24" s="612" t="s">
        <v>389</v>
      </c>
      <c r="I24" s="611" t="s">
        <v>55</v>
      </c>
      <c r="J24" s="610" t="s">
        <v>390</v>
      </c>
      <c r="K24" s="610" t="s">
        <v>61</v>
      </c>
      <c r="L24" s="613" t="s">
        <v>391</v>
      </c>
      <c r="M24" s="610" t="s">
        <v>392</v>
      </c>
      <c r="N24" s="609"/>
      <c r="O24" s="609"/>
      <c r="P24" s="397" t="s">
        <v>396</v>
      </c>
      <c r="Q24" s="617">
        <v>52323.76000000001</v>
      </c>
      <c r="R24" s="617">
        <v>52323.76000000001</v>
      </c>
      <c r="S24" s="617">
        <v>52323.76000000001</v>
      </c>
      <c r="T24" s="617">
        <v>52323.76000000001</v>
      </c>
      <c r="U24" s="618" t="s">
        <v>53</v>
      </c>
    </row>
  </sheetData>
  <sheetProtection/>
  <mergeCells count="18">
    <mergeCell ref="T6:T8"/>
    <mergeCell ref="U6:U8"/>
    <mergeCell ref="A7:A8"/>
    <mergeCell ref="B7:B8"/>
    <mergeCell ref="C7:F7"/>
    <mergeCell ref="G7:H7"/>
    <mergeCell ref="I7:M7"/>
    <mergeCell ref="N7:O7"/>
    <mergeCell ref="P7:P8"/>
    <mergeCell ref="Q7:Q8"/>
    <mergeCell ref="R7:R8"/>
    <mergeCell ref="S7:S8"/>
    <mergeCell ref="I3:J3"/>
    <mergeCell ref="I4:K4"/>
    <mergeCell ref="L4:M4"/>
    <mergeCell ref="A6:M6"/>
    <mergeCell ref="P6:S6"/>
    <mergeCell ref="D4:F4"/>
  </mergeCells>
  <printOptions/>
  <pageMargins left="0.25" right="0.25" top="0.75" bottom="0.75" header="0.3" footer="0.3"/>
  <pageSetup fitToHeight="0" fitToWidth="1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5"/>
  <sheetViews>
    <sheetView zoomScale="87" zoomScaleNormal="87" zoomScalePageLayoutView="0" workbookViewId="0" topLeftCell="P4">
      <selection activeCell="A10" sqref="A10:U13"/>
    </sheetView>
  </sheetViews>
  <sheetFormatPr defaultColWidth="9.140625" defaultRowHeight="12.75"/>
  <cols>
    <col min="1" max="1" width="18.7109375" style="0" customWidth="1"/>
    <col min="2" max="2" width="42.421875" style="0" customWidth="1"/>
    <col min="3" max="3" width="11.421875" style="0" customWidth="1"/>
    <col min="4" max="4" width="21.57421875" style="0" customWidth="1"/>
    <col min="5" max="5" width="11.00390625" style="0" customWidth="1"/>
    <col min="6" max="6" width="19.7109375" style="0" customWidth="1"/>
    <col min="7" max="7" width="23.421875" style="0" customWidth="1"/>
    <col min="8" max="8" width="29.421875" style="0" customWidth="1"/>
    <col min="9" max="9" width="10.57421875" style="0" customWidth="1"/>
    <col min="10" max="10" width="14.57421875" style="0" customWidth="1"/>
    <col min="11" max="11" width="11.140625" style="0" customWidth="1"/>
    <col min="12" max="12" width="17.00390625" style="0" customWidth="1"/>
    <col min="13" max="13" width="16.8515625" style="0" customWidth="1"/>
    <col min="14" max="14" width="11.421875" style="0" customWidth="1"/>
    <col min="15" max="15" width="15.57421875" style="0" customWidth="1"/>
    <col min="16" max="16" width="12.28125" style="0" customWidth="1"/>
    <col min="17" max="17" width="16.8515625" style="0" customWidth="1"/>
    <col min="18" max="18" width="16.421875" style="0" customWidth="1"/>
    <col min="19" max="19" width="17.7109375" style="0" customWidth="1"/>
    <col min="20" max="20" width="18.28125" style="0" customWidth="1"/>
    <col min="21" max="21" width="21.57421875" style="0" customWidth="1"/>
    <col min="23" max="23" width="18.7109375" style="0" customWidth="1"/>
  </cols>
  <sheetData>
    <row r="1" spans="1:21" ht="12.75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21" t="s">
        <v>223</v>
      </c>
      <c r="B3" s="21" t="s">
        <v>147</v>
      </c>
      <c r="C3" s="23"/>
      <c r="D3" s="1"/>
      <c r="E3" s="1"/>
      <c r="F3" s="1"/>
      <c r="G3" s="1"/>
      <c r="H3" s="1"/>
      <c r="I3" s="643" t="s">
        <v>224</v>
      </c>
      <c r="J3" s="643"/>
      <c r="K3" s="23" t="s">
        <v>265</v>
      </c>
      <c r="L3" s="23"/>
      <c r="M3" s="1"/>
      <c r="N3" s="1"/>
      <c r="O3" s="1"/>
      <c r="P3" s="1"/>
      <c r="Q3" s="1"/>
      <c r="R3" s="1"/>
      <c r="S3" s="1"/>
      <c r="T3" s="1"/>
      <c r="U3" s="1"/>
    </row>
    <row r="4" spans="1:21" ht="25.5">
      <c r="A4" s="643" t="s">
        <v>225</v>
      </c>
      <c r="B4" s="643"/>
      <c r="C4" s="643"/>
      <c r="D4" s="24" t="s">
        <v>52</v>
      </c>
      <c r="E4" s="1"/>
      <c r="F4" s="1"/>
      <c r="G4" s="1"/>
      <c r="H4" s="1"/>
      <c r="I4" s="643" t="s">
        <v>266</v>
      </c>
      <c r="J4" s="643"/>
      <c r="K4" s="643"/>
      <c r="L4" s="644" t="s">
        <v>278</v>
      </c>
      <c r="M4" s="644"/>
      <c r="N4" s="16"/>
      <c r="O4" s="16"/>
      <c r="P4" s="1"/>
      <c r="Q4" s="1"/>
      <c r="R4" s="1"/>
      <c r="S4" s="1"/>
      <c r="T4" s="1"/>
      <c r="U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W5" s="4"/>
    </row>
    <row r="6" spans="1:23" ht="13.5" thickBot="1">
      <c r="A6" s="671" t="s">
        <v>13</v>
      </c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2"/>
      <c r="M6" s="682"/>
      <c r="N6" s="509"/>
      <c r="O6" s="509"/>
      <c r="P6" s="671" t="s">
        <v>14</v>
      </c>
      <c r="Q6" s="677"/>
      <c r="R6" s="678"/>
      <c r="S6" s="673"/>
      <c r="T6" s="671" t="s">
        <v>10</v>
      </c>
      <c r="U6" s="673" t="s">
        <v>11</v>
      </c>
      <c r="W6" s="4"/>
    </row>
    <row r="7" spans="1:23" ht="12.75">
      <c r="A7" s="675" t="s">
        <v>3</v>
      </c>
      <c r="B7" s="675" t="s">
        <v>46</v>
      </c>
      <c r="C7" s="671" t="s">
        <v>1</v>
      </c>
      <c r="D7" s="677"/>
      <c r="E7" s="678"/>
      <c r="F7" s="673"/>
      <c r="G7" s="671" t="s">
        <v>48</v>
      </c>
      <c r="H7" s="673"/>
      <c r="I7" s="671" t="s">
        <v>5</v>
      </c>
      <c r="J7" s="677"/>
      <c r="K7" s="677"/>
      <c r="L7" s="678"/>
      <c r="M7" s="678"/>
      <c r="N7" s="671" t="s">
        <v>40</v>
      </c>
      <c r="O7" s="673"/>
      <c r="P7" s="671" t="s">
        <v>8</v>
      </c>
      <c r="Q7" s="677" t="s">
        <v>9</v>
      </c>
      <c r="R7" s="678" t="s">
        <v>45</v>
      </c>
      <c r="S7" s="673" t="s">
        <v>28</v>
      </c>
      <c r="T7" s="672"/>
      <c r="U7" s="674"/>
      <c r="W7" s="4"/>
    </row>
    <row r="8" spans="1:21" ht="53.25" customHeight="1">
      <c r="A8" s="676"/>
      <c r="B8" s="676"/>
      <c r="C8" s="510" t="s">
        <v>2</v>
      </c>
      <c r="D8" s="510" t="s">
        <v>4</v>
      </c>
      <c r="E8" s="510" t="s">
        <v>39</v>
      </c>
      <c r="F8" s="510" t="s">
        <v>38</v>
      </c>
      <c r="G8" s="510" t="s">
        <v>47</v>
      </c>
      <c r="H8" s="510" t="s">
        <v>0</v>
      </c>
      <c r="I8" s="511" t="s">
        <v>2</v>
      </c>
      <c r="J8" s="512" t="s">
        <v>6</v>
      </c>
      <c r="K8" s="512" t="s">
        <v>41</v>
      </c>
      <c r="L8" s="513" t="s">
        <v>7</v>
      </c>
      <c r="M8" s="513" t="s">
        <v>42</v>
      </c>
      <c r="N8" s="511" t="s">
        <v>43</v>
      </c>
      <c r="O8" s="510" t="s">
        <v>44</v>
      </c>
      <c r="P8" s="672"/>
      <c r="Q8" s="679"/>
      <c r="R8" s="680"/>
      <c r="S8" s="674"/>
      <c r="T8" s="672"/>
      <c r="U8" s="674"/>
    </row>
    <row r="9" spans="1:21" ht="13.5" thickBot="1">
      <c r="A9" s="514" t="s">
        <v>15</v>
      </c>
      <c r="B9" s="514" t="s">
        <v>16</v>
      </c>
      <c r="C9" s="515" t="s">
        <v>17</v>
      </c>
      <c r="D9" s="515" t="s">
        <v>18</v>
      </c>
      <c r="E9" s="515" t="s">
        <v>19</v>
      </c>
      <c r="F9" s="515" t="s">
        <v>20</v>
      </c>
      <c r="G9" s="515" t="s">
        <v>21</v>
      </c>
      <c r="H9" s="515" t="s">
        <v>12</v>
      </c>
      <c r="I9" s="516" t="s">
        <v>22</v>
      </c>
      <c r="J9" s="517" t="s">
        <v>23</v>
      </c>
      <c r="K9" s="517" t="s">
        <v>24</v>
      </c>
      <c r="L9" s="518" t="s">
        <v>25</v>
      </c>
      <c r="M9" s="518" t="s">
        <v>26</v>
      </c>
      <c r="N9" s="516" t="s">
        <v>27</v>
      </c>
      <c r="O9" s="515" t="s">
        <v>29</v>
      </c>
      <c r="P9" s="516" t="s">
        <v>30</v>
      </c>
      <c r="Q9" s="517" t="s">
        <v>35</v>
      </c>
      <c r="R9" s="518" t="s">
        <v>36</v>
      </c>
      <c r="S9" s="515" t="s">
        <v>37</v>
      </c>
      <c r="T9" s="519" t="s">
        <v>50</v>
      </c>
      <c r="U9" s="520" t="s">
        <v>49</v>
      </c>
    </row>
    <row r="10" spans="1:21" ht="66" customHeight="1" thickBot="1">
      <c r="A10" s="521" t="s">
        <v>229</v>
      </c>
      <c r="B10" s="521" t="s">
        <v>226</v>
      </c>
      <c r="C10" s="521"/>
      <c r="D10" s="523" t="s">
        <v>243</v>
      </c>
      <c r="E10" s="523"/>
      <c r="F10" s="523"/>
      <c r="G10" s="523" t="s">
        <v>238</v>
      </c>
      <c r="H10" s="521" t="s">
        <v>239</v>
      </c>
      <c r="I10" s="522" t="s">
        <v>55</v>
      </c>
      <c r="J10" s="523" t="s">
        <v>240</v>
      </c>
      <c r="K10" s="523" t="s">
        <v>61</v>
      </c>
      <c r="L10" s="521" t="s">
        <v>241</v>
      </c>
      <c r="M10" s="523" t="s">
        <v>242</v>
      </c>
      <c r="N10" s="523" t="s">
        <v>275</v>
      </c>
      <c r="O10" s="524">
        <v>35348.84</v>
      </c>
      <c r="P10" s="525" t="s">
        <v>51</v>
      </c>
      <c r="Q10" s="467">
        <f>$R$10</f>
        <v>14800.1</v>
      </c>
      <c r="R10" s="467">
        <f>'REVIT. RUA P. DO DISTRITO SAUÉ'!$A$14</f>
        <v>14800.1</v>
      </c>
      <c r="S10" s="467">
        <f>$R$10</f>
        <v>14800.1</v>
      </c>
      <c r="T10" s="469">
        <f>'REVIT. RUA P. DO DISTRITO SAUÉ'!$L$9</f>
        <v>323962.19999999995</v>
      </c>
      <c r="U10" s="526" t="s">
        <v>53</v>
      </c>
    </row>
    <row r="11" spans="1:23" ht="66" customHeight="1">
      <c r="A11" s="521" t="s">
        <v>229</v>
      </c>
      <c r="B11" s="525" t="s">
        <v>212</v>
      </c>
      <c r="C11" s="525"/>
      <c r="D11" s="523" t="s">
        <v>243</v>
      </c>
      <c r="E11" s="523"/>
      <c r="F11" s="522"/>
      <c r="G11" s="523" t="s">
        <v>238</v>
      </c>
      <c r="H11" s="521" t="s">
        <v>239</v>
      </c>
      <c r="I11" s="522" t="s">
        <v>55</v>
      </c>
      <c r="J11" s="522" t="s">
        <v>240</v>
      </c>
      <c r="K11" s="522" t="s">
        <v>61</v>
      </c>
      <c r="L11" s="525" t="s">
        <v>244</v>
      </c>
      <c r="M11" s="522" t="s">
        <v>242</v>
      </c>
      <c r="N11" s="522" t="s">
        <v>275</v>
      </c>
      <c r="O11" s="527">
        <v>87209.18</v>
      </c>
      <c r="P11" s="525" t="s">
        <v>51</v>
      </c>
      <c r="Q11" s="468">
        <v>478702.45</v>
      </c>
      <c r="R11" s="468">
        <v>478702.45</v>
      </c>
      <c r="S11" s="468">
        <v>478702.45</v>
      </c>
      <c r="T11" s="470">
        <v>478702.45</v>
      </c>
      <c r="U11" s="528" t="s">
        <v>171</v>
      </c>
      <c r="W11" s="35"/>
    </row>
    <row r="12" spans="1:92" s="27" customFormat="1" ht="67.5" customHeight="1" thickBot="1">
      <c r="A12" s="529" t="s">
        <v>267</v>
      </c>
      <c r="B12" s="529" t="s">
        <v>268</v>
      </c>
      <c r="C12" s="530"/>
      <c r="D12" s="532" t="s">
        <v>150</v>
      </c>
      <c r="E12" s="568"/>
      <c r="F12" s="568"/>
      <c r="G12" s="569" t="s">
        <v>277</v>
      </c>
      <c r="H12" s="531" t="s">
        <v>269</v>
      </c>
      <c r="I12" s="532" t="s">
        <v>55</v>
      </c>
      <c r="J12" s="533">
        <v>42739</v>
      </c>
      <c r="K12" s="534" t="s">
        <v>270</v>
      </c>
      <c r="L12" s="535" t="s">
        <v>271</v>
      </c>
      <c r="M12" s="536">
        <v>43104</v>
      </c>
      <c r="N12" s="537"/>
      <c r="O12" s="530"/>
      <c r="P12" s="538" t="s">
        <v>51</v>
      </c>
      <c r="Q12" s="607">
        <v>617823.46</v>
      </c>
      <c r="R12" s="607">
        <f>'PAUBRASIL 2017'!$H$17</f>
        <v>351918.39</v>
      </c>
      <c r="S12" s="606">
        <v>617823.46</v>
      </c>
      <c r="T12" s="606">
        <v>617823.46</v>
      </c>
      <c r="U12" s="531" t="s">
        <v>53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</row>
    <row r="13" spans="1:21" ht="60.75" customHeight="1">
      <c r="A13" s="521" t="s">
        <v>229</v>
      </c>
      <c r="B13" s="539" t="s">
        <v>210</v>
      </c>
      <c r="C13" s="540"/>
      <c r="D13" s="523" t="s">
        <v>243</v>
      </c>
      <c r="E13" s="570"/>
      <c r="F13" s="571"/>
      <c r="G13" s="523" t="s">
        <v>238</v>
      </c>
      <c r="H13" s="521" t="s">
        <v>239</v>
      </c>
      <c r="I13" s="523" t="s">
        <v>55</v>
      </c>
      <c r="J13" s="523" t="s">
        <v>240</v>
      </c>
      <c r="K13" s="523" t="s">
        <v>61</v>
      </c>
      <c r="L13" s="541">
        <v>225516.47</v>
      </c>
      <c r="M13" s="523" t="s">
        <v>242</v>
      </c>
      <c r="N13" s="523" t="s">
        <v>275</v>
      </c>
      <c r="O13" s="469">
        <v>98813.54000000001</v>
      </c>
      <c r="P13" s="542" t="s">
        <v>51</v>
      </c>
      <c r="Q13" s="405">
        <v>324330.95999999996</v>
      </c>
      <c r="R13" s="405">
        <v>324330.95999999996</v>
      </c>
      <c r="S13" s="405">
        <v>324330.95999999996</v>
      </c>
      <c r="T13" s="471">
        <v>324330.95999999996</v>
      </c>
      <c r="U13" s="528" t="s">
        <v>171</v>
      </c>
    </row>
    <row r="14" spans="1:2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12.75">
      <c r="T15" s="35"/>
    </row>
  </sheetData>
  <sheetProtection/>
  <mergeCells count="18">
    <mergeCell ref="R7:R8"/>
    <mergeCell ref="S7:S8"/>
    <mergeCell ref="I3:J3"/>
    <mergeCell ref="A4:C4"/>
    <mergeCell ref="I4:K4"/>
    <mergeCell ref="L4:M4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P7:P8"/>
    <mergeCell ref="Q7:Q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PageLayoutView="0" workbookViewId="0" topLeftCell="I1">
      <selection activeCell="R15" sqref="R15"/>
    </sheetView>
  </sheetViews>
  <sheetFormatPr defaultColWidth="9.140625" defaultRowHeight="12.75"/>
  <cols>
    <col min="1" max="1" width="16.8515625" style="0" customWidth="1"/>
    <col min="2" max="2" width="27.28125" style="0" customWidth="1"/>
    <col min="4" max="4" width="30.00390625" style="0" customWidth="1"/>
    <col min="5" max="5" width="11.140625" style="0" customWidth="1"/>
    <col min="6" max="6" width="20.28125" style="0" customWidth="1"/>
    <col min="7" max="7" width="20.57421875" style="0" customWidth="1"/>
    <col min="8" max="8" width="33.8515625" style="0" customWidth="1"/>
    <col min="9" max="9" width="10.421875" style="0" customWidth="1"/>
    <col min="10" max="10" width="13.7109375" style="0" customWidth="1"/>
    <col min="11" max="11" width="11.57421875" style="0" customWidth="1"/>
    <col min="12" max="12" width="13.8515625" style="0" customWidth="1"/>
    <col min="13" max="13" width="14.140625" style="0" customWidth="1"/>
    <col min="15" max="15" width="11.7109375" style="0" customWidth="1"/>
    <col min="16" max="16" width="11.421875" style="0" customWidth="1"/>
    <col min="17" max="17" width="12.57421875" style="0" customWidth="1"/>
    <col min="18" max="18" width="13.28125" style="0" customWidth="1"/>
    <col min="19" max="19" width="13.7109375" style="0" customWidth="1"/>
    <col min="20" max="20" width="13.00390625" style="0" customWidth="1"/>
    <col min="21" max="21" width="13.140625" style="0" customWidth="1"/>
  </cols>
  <sheetData>
    <row r="1" spans="1:21" ht="12.75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</row>
    <row r="2" spans="1:21" ht="12.75">
      <c r="A2" s="331" t="s">
        <v>223</v>
      </c>
      <c r="B2" s="331" t="s">
        <v>147</v>
      </c>
      <c r="C2" s="333"/>
      <c r="D2" s="332"/>
      <c r="E2" s="332"/>
      <c r="F2" s="332"/>
      <c r="G2" s="332"/>
      <c r="H2" s="332"/>
      <c r="I2" s="663" t="s">
        <v>224</v>
      </c>
      <c r="J2" s="663"/>
      <c r="K2" s="333" t="s">
        <v>265</v>
      </c>
      <c r="L2" s="333"/>
      <c r="M2" s="332"/>
      <c r="N2" s="332"/>
      <c r="O2" s="332"/>
      <c r="P2" s="332"/>
      <c r="Q2" s="332"/>
      <c r="R2" s="332"/>
      <c r="S2" s="332"/>
      <c r="T2" s="332"/>
      <c r="U2" s="332"/>
    </row>
    <row r="3" spans="1:21" ht="12.75" customHeight="1">
      <c r="A3" s="663" t="s">
        <v>225</v>
      </c>
      <c r="B3" s="663"/>
      <c r="C3" s="663"/>
      <c r="D3" s="334" t="s">
        <v>52</v>
      </c>
      <c r="E3" s="332"/>
      <c r="F3" s="332"/>
      <c r="G3" s="332"/>
      <c r="H3" s="332"/>
      <c r="I3" s="663" t="s">
        <v>266</v>
      </c>
      <c r="J3" s="663"/>
      <c r="K3" s="663"/>
      <c r="L3" s="666" t="s">
        <v>355</v>
      </c>
      <c r="M3" s="666"/>
      <c r="N3" s="666"/>
      <c r="O3" s="666"/>
      <c r="P3" s="332"/>
      <c r="Q3" s="332"/>
      <c r="R3" s="332"/>
      <c r="S3" s="332"/>
      <c r="T3" s="332"/>
      <c r="U3" s="332"/>
    </row>
    <row r="4" spans="1:21" ht="13.5" thickBo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</row>
    <row r="5" spans="1:21" ht="13.5" thickBot="1">
      <c r="A5" s="645" t="s">
        <v>13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7"/>
      <c r="M5" s="647"/>
      <c r="N5" s="39"/>
      <c r="O5" s="39"/>
      <c r="P5" s="645" t="s">
        <v>14</v>
      </c>
      <c r="Q5" s="648"/>
      <c r="R5" s="649"/>
      <c r="S5" s="650"/>
      <c r="T5" s="645" t="s">
        <v>10</v>
      </c>
      <c r="U5" s="650" t="s">
        <v>11</v>
      </c>
    </row>
    <row r="6" spans="1:21" ht="12.75">
      <c r="A6" s="668" t="s">
        <v>3</v>
      </c>
      <c r="B6" s="668" t="s">
        <v>46</v>
      </c>
      <c r="C6" s="645" t="s">
        <v>1</v>
      </c>
      <c r="D6" s="648"/>
      <c r="E6" s="649"/>
      <c r="F6" s="650"/>
      <c r="G6" s="645" t="s">
        <v>48</v>
      </c>
      <c r="H6" s="650"/>
      <c r="I6" s="645" t="s">
        <v>5</v>
      </c>
      <c r="J6" s="648"/>
      <c r="K6" s="648"/>
      <c r="L6" s="649"/>
      <c r="M6" s="649"/>
      <c r="N6" s="645" t="s">
        <v>40</v>
      </c>
      <c r="O6" s="650"/>
      <c r="P6" s="645" t="s">
        <v>8</v>
      </c>
      <c r="Q6" s="648" t="s">
        <v>9</v>
      </c>
      <c r="R6" s="649" t="s">
        <v>45</v>
      </c>
      <c r="S6" s="650" t="s">
        <v>28</v>
      </c>
      <c r="T6" s="667"/>
      <c r="U6" s="665"/>
    </row>
    <row r="7" spans="1:21" ht="46.5" customHeight="1">
      <c r="A7" s="669"/>
      <c r="B7" s="669"/>
      <c r="C7" s="336" t="s">
        <v>2</v>
      </c>
      <c r="D7" s="336" t="s">
        <v>4</v>
      </c>
      <c r="E7" s="336" t="s">
        <v>39</v>
      </c>
      <c r="F7" s="336" t="s">
        <v>38</v>
      </c>
      <c r="G7" s="336" t="s">
        <v>47</v>
      </c>
      <c r="H7" s="336" t="s">
        <v>0</v>
      </c>
      <c r="I7" s="337" t="s">
        <v>2</v>
      </c>
      <c r="J7" s="338" t="s">
        <v>6</v>
      </c>
      <c r="K7" s="338" t="s">
        <v>41</v>
      </c>
      <c r="L7" s="339" t="s">
        <v>7</v>
      </c>
      <c r="M7" s="339" t="s">
        <v>42</v>
      </c>
      <c r="N7" s="337" t="s">
        <v>43</v>
      </c>
      <c r="O7" s="336" t="s">
        <v>44</v>
      </c>
      <c r="P7" s="667"/>
      <c r="Q7" s="670"/>
      <c r="R7" s="664"/>
      <c r="S7" s="665"/>
      <c r="T7" s="667"/>
      <c r="U7" s="665"/>
    </row>
    <row r="8" spans="1:21" ht="15" customHeight="1">
      <c r="A8" s="558" t="s">
        <v>15</v>
      </c>
      <c r="B8" s="558" t="s">
        <v>16</v>
      </c>
      <c r="C8" s="374" t="s">
        <v>17</v>
      </c>
      <c r="D8" s="374" t="s">
        <v>18</v>
      </c>
      <c r="E8" s="374" t="s">
        <v>19</v>
      </c>
      <c r="F8" s="374" t="s">
        <v>20</v>
      </c>
      <c r="G8" s="374" t="s">
        <v>21</v>
      </c>
      <c r="H8" s="374" t="s">
        <v>12</v>
      </c>
      <c r="I8" s="565" t="s">
        <v>22</v>
      </c>
      <c r="J8" s="566" t="s">
        <v>23</v>
      </c>
      <c r="K8" s="566" t="s">
        <v>24</v>
      </c>
      <c r="L8" s="561" t="s">
        <v>25</v>
      </c>
      <c r="M8" s="561" t="s">
        <v>26</v>
      </c>
      <c r="N8" s="559" t="s">
        <v>27</v>
      </c>
      <c r="O8" s="374" t="s">
        <v>29</v>
      </c>
      <c r="P8" s="559" t="s">
        <v>30</v>
      </c>
      <c r="Q8" s="560" t="s">
        <v>35</v>
      </c>
      <c r="R8" s="561" t="s">
        <v>36</v>
      </c>
      <c r="S8" s="374" t="s">
        <v>37</v>
      </c>
      <c r="T8" s="562" t="s">
        <v>50</v>
      </c>
      <c r="U8" s="374" t="s">
        <v>49</v>
      </c>
    </row>
    <row r="9" spans="1:21" ht="58.5" customHeight="1">
      <c r="A9" s="357" t="s">
        <v>229</v>
      </c>
      <c r="B9" s="357" t="s">
        <v>226</v>
      </c>
      <c r="C9" s="357"/>
      <c r="D9" s="359" t="s">
        <v>243</v>
      </c>
      <c r="E9" s="359"/>
      <c r="F9" s="359"/>
      <c r="G9" s="359" t="s">
        <v>238</v>
      </c>
      <c r="H9" s="357" t="s">
        <v>239</v>
      </c>
      <c r="I9" s="567" t="s">
        <v>55</v>
      </c>
      <c r="J9" s="359" t="s">
        <v>240</v>
      </c>
      <c r="K9" s="359" t="s">
        <v>61</v>
      </c>
      <c r="L9" s="357" t="s">
        <v>241</v>
      </c>
      <c r="M9" s="359" t="s">
        <v>242</v>
      </c>
      <c r="N9" s="359" t="s">
        <v>275</v>
      </c>
      <c r="O9" s="563"/>
      <c r="P9" s="375" t="s">
        <v>51</v>
      </c>
      <c r="Q9" s="544">
        <f>'REVIT. RUA P. DO DISTRITO SAUÉ'!$I$17</f>
        <v>170781.95</v>
      </c>
      <c r="R9" s="544">
        <f>'REVIT. RUA P. DO DISTRITO SAUÉ'!$A$18</f>
        <v>155981.85</v>
      </c>
      <c r="S9" s="544">
        <f>'REVIT. RUA P. DO DISTRITO SAUÉ'!$I$17</f>
        <v>170781.95</v>
      </c>
      <c r="T9" s="358">
        <f>'REVIT. RUA P. DO DISTRITO SAUÉ'!$Q$14</f>
        <v>479944.04999999993</v>
      </c>
      <c r="U9" s="375" t="s">
        <v>53</v>
      </c>
    </row>
    <row r="10" spans="1:21" ht="57" customHeight="1">
      <c r="A10" s="395" t="s">
        <v>267</v>
      </c>
      <c r="B10" s="395" t="s">
        <v>268</v>
      </c>
      <c r="C10" s="396"/>
      <c r="D10" s="579" t="s">
        <v>150</v>
      </c>
      <c r="E10" s="580"/>
      <c r="F10" s="580"/>
      <c r="G10" s="475" t="s">
        <v>277</v>
      </c>
      <c r="H10" s="399" t="s">
        <v>269</v>
      </c>
      <c r="I10" s="579" t="s">
        <v>55</v>
      </c>
      <c r="J10" s="476">
        <v>42739</v>
      </c>
      <c r="K10" s="477" t="s">
        <v>270</v>
      </c>
      <c r="L10" s="400" t="s">
        <v>271</v>
      </c>
      <c r="M10" s="478">
        <v>43104</v>
      </c>
      <c r="N10" s="479"/>
      <c r="O10" s="396"/>
      <c r="P10" s="397" t="s">
        <v>51</v>
      </c>
      <c r="Q10" s="581">
        <v>751737.37</v>
      </c>
      <c r="R10" s="581">
        <f>'PAUBRASIL 2017'!$J$16</f>
        <v>133913.91</v>
      </c>
      <c r="S10" s="581">
        <v>751737.37</v>
      </c>
      <c r="T10" s="573">
        <v>751737.37</v>
      </c>
      <c r="U10" s="399" t="s">
        <v>53</v>
      </c>
    </row>
    <row r="11" spans="1:23" ht="56.25" customHeight="1">
      <c r="A11" s="555"/>
      <c r="B11" s="556"/>
      <c r="C11" s="555"/>
      <c r="D11" s="574"/>
      <c r="E11" s="555"/>
      <c r="F11" s="555"/>
      <c r="G11" s="574"/>
      <c r="H11" s="555"/>
      <c r="I11" s="574"/>
      <c r="J11" s="574"/>
      <c r="K11" s="555"/>
      <c r="L11" s="575"/>
      <c r="M11" s="555"/>
      <c r="N11" s="555"/>
      <c r="O11" s="576"/>
      <c r="P11" s="555"/>
      <c r="Q11" s="557"/>
      <c r="R11" s="557"/>
      <c r="S11" s="557"/>
      <c r="T11" s="577"/>
      <c r="U11" s="578"/>
      <c r="V11" s="35"/>
      <c r="W11" s="35"/>
    </row>
  </sheetData>
  <sheetProtection/>
  <mergeCells count="18">
    <mergeCell ref="R6:R7"/>
    <mergeCell ref="S6:S7"/>
    <mergeCell ref="I2:J2"/>
    <mergeCell ref="A3:C3"/>
    <mergeCell ref="I3:K3"/>
    <mergeCell ref="A5:M5"/>
    <mergeCell ref="P5:S5"/>
    <mergeCell ref="L3:O3"/>
    <mergeCell ref="T5:T7"/>
    <mergeCell ref="U5:U7"/>
    <mergeCell ref="A6:A7"/>
    <mergeCell ref="B6:B7"/>
    <mergeCell ref="C6:F6"/>
    <mergeCell ref="G6:H6"/>
    <mergeCell ref="I6:M6"/>
    <mergeCell ref="N6:O6"/>
    <mergeCell ref="P6:P7"/>
    <mergeCell ref="Q6:Q7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PageLayoutView="0" workbookViewId="0" topLeftCell="I1">
      <selection activeCell="A9" sqref="A9:U12"/>
    </sheetView>
  </sheetViews>
  <sheetFormatPr defaultColWidth="9.140625" defaultRowHeight="12.75"/>
  <cols>
    <col min="1" max="1" width="23.28125" style="0" customWidth="1"/>
    <col min="2" max="2" width="28.421875" style="0" customWidth="1"/>
    <col min="3" max="3" width="11.421875" style="0" customWidth="1"/>
    <col min="4" max="4" width="22.00390625" style="0" customWidth="1"/>
    <col min="5" max="5" width="11.57421875" style="0" customWidth="1"/>
    <col min="6" max="6" width="18.140625" style="0" customWidth="1"/>
    <col min="7" max="7" width="21.57421875" style="0" customWidth="1"/>
    <col min="8" max="8" width="31.8515625" style="0" customWidth="1"/>
    <col min="9" max="9" width="9.00390625" style="0" customWidth="1"/>
    <col min="10" max="10" width="12.140625" style="0" customWidth="1"/>
    <col min="11" max="11" width="11.28125" style="0" customWidth="1"/>
    <col min="12" max="12" width="13.7109375" style="0" customWidth="1"/>
    <col min="13" max="13" width="14.57421875" style="0" customWidth="1"/>
    <col min="15" max="15" width="15.421875" style="0" customWidth="1"/>
    <col min="16" max="16" width="10.28125" style="0" customWidth="1"/>
    <col min="17" max="17" width="12.7109375" style="0" customWidth="1"/>
    <col min="18" max="18" width="11.7109375" style="0" customWidth="1"/>
    <col min="19" max="19" width="11.57421875" style="0" customWidth="1"/>
    <col min="20" max="20" width="12.421875" style="0" customWidth="1"/>
    <col min="21" max="21" width="14.8515625" style="0" customWidth="1"/>
  </cols>
  <sheetData>
    <row r="1" spans="1:21" ht="12.75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</row>
    <row r="2" spans="1:21" ht="12.75">
      <c r="A2" s="331" t="s">
        <v>223</v>
      </c>
      <c r="B2" s="331" t="s">
        <v>147</v>
      </c>
      <c r="C2" s="333"/>
      <c r="D2" s="332"/>
      <c r="E2" s="332"/>
      <c r="F2" s="332"/>
      <c r="G2" s="332"/>
      <c r="H2" s="332"/>
      <c r="I2" s="663" t="s">
        <v>224</v>
      </c>
      <c r="J2" s="663"/>
      <c r="K2" s="333" t="s">
        <v>265</v>
      </c>
      <c r="L2" s="333"/>
      <c r="M2" s="332"/>
      <c r="N2" s="332"/>
      <c r="O2" s="332"/>
      <c r="P2" s="332"/>
      <c r="Q2" s="332"/>
      <c r="R2" s="332"/>
      <c r="S2" s="332"/>
      <c r="T2" s="332"/>
      <c r="U2" s="332"/>
    </row>
    <row r="3" spans="1:21" ht="24">
      <c r="A3" s="663" t="s">
        <v>225</v>
      </c>
      <c r="B3" s="663"/>
      <c r="C3" s="663"/>
      <c r="D3" s="334" t="s">
        <v>52</v>
      </c>
      <c r="E3" s="332"/>
      <c r="F3" s="332"/>
      <c r="G3" s="332"/>
      <c r="H3" s="332"/>
      <c r="I3" s="663" t="s">
        <v>266</v>
      </c>
      <c r="J3" s="663"/>
      <c r="K3" s="663"/>
      <c r="L3" s="666" t="s">
        <v>397</v>
      </c>
      <c r="M3" s="666"/>
      <c r="N3" s="666"/>
      <c r="O3" s="666"/>
      <c r="P3" s="332"/>
      <c r="Q3" s="332"/>
      <c r="R3" s="332"/>
      <c r="S3" s="332"/>
      <c r="T3" s="332"/>
      <c r="U3" s="332"/>
    </row>
    <row r="4" spans="1:21" ht="13.5" thickBo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</row>
    <row r="5" spans="1:21" ht="13.5" thickBot="1">
      <c r="A5" s="645" t="s">
        <v>13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7"/>
      <c r="M5" s="647"/>
      <c r="N5" s="39"/>
      <c r="O5" s="39"/>
      <c r="P5" s="645" t="s">
        <v>14</v>
      </c>
      <c r="Q5" s="648"/>
      <c r="R5" s="649"/>
      <c r="S5" s="650"/>
      <c r="T5" s="645" t="s">
        <v>10</v>
      </c>
      <c r="U5" s="650" t="s">
        <v>11</v>
      </c>
    </row>
    <row r="6" spans="1:21" ht="12.75">
      <c r="A6" s="668" t="s">
        <v>3</v>
      </c>
      <c r="B6" s="668" t="s">
        <v>46</v>
      </c>
      <c r="C6" s="645" t="s">
        <v>1</v>
      </c>
      <c r="D6" s="648"/>
      <c r="E6" s="649"/>
      <c r="F6" s="650"/>
      <c r="G6" s="645" t="s">
        <v>48</v>
      </c>
      <c r="H6" s="650"/>
      <c r="I6" s="645" t="s">
        <v>5</v>
      </c>
      <c r="J6" s="648"/>
      <c r="K6" s="648"/>
      <c r="L6" s="649"/>
      <c r="M6" s="649"/>
      <c r="N6" s="645" t="s">
        <v>40</v>
      </c>
      <c r="O6" s="650"/>
      <c r="P6" s="645" t="s">
        <v>8</v>
      </c>
      <c r="Q6" s="648" t="s">
        <v>9</v>
      </c>
      <c r="R6" s="649" t="s">
        <v>45</v>
      </c>
      <c r="S6" s="650" t="s">
        <v>28</v>
      </c>
      <c r="T6" s="667"/>
      <c r="U6" s="665"/>
    </row>
    <row r="7" spans="1:21" ht="36">
      <c r="A7" s="669"/>
      <c r="B7" s="669"/>
      <c r="C7" s="336" t="s">
        <v>2</v>
      </c>
      <c r="D7" s="336" t="s">
        <v>4</v>
      </c>
      <c r="E7" s="336" t="s">
        <v>39</v>
      </c>
      <c r="F7" s="336" t="s">
        <v>38</v>
      </c>
      <c r="G7" s="336" t="s">
        <v>47</v>
      </c>
      <c r="H7" s="336" t="s">
        <v>0</v>
      </c>
      <c r="I7" s="337" t="s">
        <v>2</v>
      </c>
      <c r="J7" s="338" t="s">
        <v>6</v>
      </c>
      <c r="K7" s="338" t="s">
        <v>41</v>
      </c>
      <c r="L7" s="339" t="s">
        <v>7</v>
      </c>
      <c r="M7" s="339" t="s">
        <v>42</v>
      </c>
      <c r="N7" s="337" t="s">
        <v>43</v>
      </c>
      <c r="O7" s="336" t="s">
        <v>44</v>
      </c>
      <c r="P7" s="667"/>
      <c r="Q7" s="670"/>
      <c r="R7" s="664"/>
      <c r="S7" s="665"/>
      <c r="T7" s="667"/>
      <c r="U7" s="665"/>
    </row>
    <row r="8" spans="1:21" ht="12.75">
      <c r="A8" s="558" t="s">
        <v>15</v>
      </c>
      <c r="B8" s="558" t="s">
        <v>16</v>
      </c>
      <c r="C8" s="374" t="s">
        <v>17</v>
      </c>
      <c r="D8" s="374" t="s">
        <v>18</v>
      </c>
      <c r="E8" s="374" t="s">
        <v>19</v>
      </c>
      <c r="F8" s="374" t="s">
        <v>20</v>
      </c>
      <c r="G8" s="374" t="s">
        <v>21</v>
      </c>
      <c r="H8" s="374" t="s">
        <v>12</v>
      </c>
      <c r="I8" s="565" t="s">
        <v>22</v>
      </c>
      <c r="J8" s="566" t="s">
        <v>23</v>
      </c>
      <c r="K8" s="566" t="s">
        <v>24</v>
      </c>
      <c r="L8" s="561" t="s">
        <v>25</v>
      </c>
      <c r="M8" s="561" t="s">
        <v>26</v>
      </c>
      <c r="N8" s="559" t="s">
        <v>27</v>
      </c>
      <c r="O8" s="374" t="s">
        <v>29</v>
      </c>
      <c r="P8" s="559" t="s">
        <v>30</v>
      </c>
      <c r="Q8" s="560" t="s">
        <v>35</v>
      </c>
      <c r="R8" s="561" t="s">
        <v>36</v>
      </c>
      <c r="S8" s="374" t="s">
        <v>37</v>
      </c>
      <c r="T8" s="562" t="s">
        <v>50</v>
      </c>
      <c r="U8" s="374" t="s">
        <v>49</v>
      </c>
    </row>
    <row r="9" spans="1:21" ht="49.5" customHeight="1">
      <c r="A9" s="357" t="s">
        <v>229</v>
      </c>
      <c r="B9" s="357" t="s">
        <v>226</v>
      </c>
      <c r="C9" s="357"/>
      <c r="D9" s="359" t="s">
        <v>243</v>
      </c>
      <c r="E9" s="359"/>
      <c r="F9" s="359"/>
      <c r="G9" s="359" t="s">
        <v>238</v>
      </c>
      <c r="H9" s="357" t="s">
        <v>239</v>
      </c>
      <c r="I9" s="567" t="s">
        <v>55</v>
      </c>
      <c r="J9" s="359" t="s">
        <v>240</v>
      </c>
      <c r="K9" s="359" t="s">
        <v>61</v>
      </c>
      <c r="L9" s="357" t="s">
        <v>241</v>
      </c>
      <c r="M9" s="359" t="s">
        <v>242</v>
      </c>
      <c r="N9" s="359" t="s">
        <v>275</v>
      </c>
      <c r="O9" s="620">
        <f>'REVIT. RUA P. DO DISTRITO SAUÉ'!$K$7</f>
        <v>115354.89</v>
      </c>
      <c r="P9" s="375" t="s">
        <v>51</v>
      </c>
      <c r="Q9" s="544">
        <f>'REVIT. RUA P. DO DISTRITO SAUÉ'!$I$17</f>
        <v>170781.95</v>
      </c>
      <c r="R9" s="544">
        <f>'REVIT. RUA P. DO DISTRITO SAUÉ'!$A$18</f>
        <v>155981.85</v>
      </c>
      <c r="S9" s="544">
        <f>'REVIT. RUA P. DO DISTRITO SAUÉ'!$I$17</f>
        <v>170781.95</v>
      </c>
      <c r="T9" s="358">
        <f>'REVIT. RUA P. DO DISTRITO SAUÉ'!$Q$14</f>
        <v>479944.04999999993</v>
      </c>
      <c r="U9" s="375" t="s">
        <v>53</v>
      </c>
    </row>
    <row r="10" spans="1:21" ht="54" customHeight="1">
      <c r="A10" s="395" t="s">
        <v>267</v>
      </c>
      <c r="B10" s="395" t="s">
        <v>268</v>
      </c>
      <c r="C10" s="396"/>
      <c r="D10" s="579" t="s">
        <v>150</v>
      </c>
      <c r="E10" s="580"/>
      <c r="F10" s="580"/>
      <c r="G10" s="475" t="s">
        <v>277</v>
      </c>
      <c r="H10" s="399" t="s">
        <v>269</v>
      </c>
      <c r="I10" s="579" t="s">
        <v>55</v>
      </c>
      <c r="J10" s="476">
        <v>42739</v>
      </c>
      <c r="K10" s="477" t="s">
        <v>270</v>
      </c>
      <c r="L10" s="400" t="s">
        <v>271</v>
      </c>
      <c r="M10" s="478">
        <v>43104</v>
      </c>
      <c r="N10" s="479"/>
      <c r="O10" s="396"/>
      <c r="P10" s="397" t="s">
        <v>51</v>
      </c>
      <c r="Q10" s="581">
        <v>968955.16</v>
      </c>
      <c r="R10" s="581">
        <f>'PAUBRASIL 2017'!$J$22</f>
        <v>0</v>
      </c>
      <c r="S10" s="581">
        <v>751737.37</v>
      </c>
      <c r="T10" s="573">
        <v>751737.37</v>
      </c>
      <c r="U10" s="399" t="s">
        <v>53</v>
      </c>
    </row>
    <row r="11" spans="1:21" ht="54" customHeight="1">
      <c r="A11" s="395" t="s">
        <v>381</v>
      </c>
      <c r="B11" s="395" t="s">
        <v>380</v>
      </c>
      <c r="C11" s="396"/>
      <c r="D11" s="579" t="s">
        <v>150</v>
      </c>
      <c r="E11" s="580"/>
      <c r="F11" s="580"/>
      <c r="G11" s="475" t="s">
        <v>383</v>
      </c>
      <c r="H11" s="399" t="s">
        <v>382</v>
      </c>
      <c r="I11" s="579" t="s">
        <v>55</v>
      </c>
      <c r="J11" s="476">
        <v>43026</v>
      </c>
      <c r="K11" s="477" t="s">
        <v>61</v>
      </c>
      <c r="L11" s="400">
        <v>336521.73</v>
      </c>
      <c r="M11" s="478">
        <v>43208</v>
      </c>
      <c r="N11" s="479"/>
      <c r="O11" s="616">
        <v>9688.58</v>
      </c>
      <c r="P11" s="397" t="s">
        <v>395</v>
      </c>
      <c r="Q11" s="581">
        <f>' PAVIMENTAÇÃO TP. 0052017'!$A$7</f>
        <v>346193.58</v>
      </c>
      <c r="R11" s="581">
        <f>' PAVIMENTAÇÃO TP. 0052017'!$A$7</f>
        <v>346193.58</v>
      </c>
      <c r="S11" s="581">
        <f>' PAVIMENTAÇÃO TP. 0052017'!$A$7</f>
        <v>346193.58</v>
      </c>
      <c r="T11" s="581">
        <f>' PAVIMENTAÇÃO TP. 0052017'!$A$7</f>
        <v>346193.58</v>
      </c>
      <c r="U11" s="399" t="s">
        <v>53</v>
      </c>
    </row>
    <row r="12" spans="1:256" ht="51.75" customHeight="1">
      <c r="A12" s="395" t="s">
        <v>385</v>
      </c>
      <c r="B12" s="395" t="s">
        <v>386</v>
      </c>
      <c r="C12" s="609"/>
      <c r="D12" s="610" t="s">
        <v>387</v>
      </c>
      <c r="E12" s="609"/>
      <c r="F12" s="609"/>
      <c r="G12" s="611" t="s">
        <v>388</v>
      </c>
      <c r="H12" s="612" t="s">
        <v>389</v>
      </c>
      <c r="I12" s="611" t="s">
        <v>55</v>
      </c>
      <c r="J12" s="610" t="s">
        <v>390</v>
      </c>
      <c r="K12" s="610" t="s">
        <v>61</v>
      </c>
      <c r="L12" s="613" t="s">
        <v>391</v>
      </c>
      <c r="M12" s="610" t="s">
        <v>392</v>
      </c>
      <c r="N12" s="609"/>
      <c r="O12" s="609"/>
      <c r="P12" s="397" t="s">
        <v>396</v>
      </c>
      <c r="Q12" s="617">
        <v>52323.76000000001</v>
      </c>
      <c r="R12" s="617">
        <v>52323.76000000001</v>
      </c>
      <c r="S12" s="617">
        <v>52323.76000000001</v>
      </c>
      <c r="T12" s="617">
        <v>52323.76000000001</v>
      </c>
      <c r="U12" s="618" t="s">
        <v>53</v>
      </c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608"/>
      <c r="AU12" s="608"/>
      <c r="AV12" s="608"/>
      <c r="AW12" s="608"/>
      <c r="AX12" s="608"/>
      <c r="AY12" s="608"/>
      <c r="AZ12" s="608"/>
      <c r="BA12" s="608"/>
      <c r="BB12" s="608"/>
      <c r="BC12" s="608"/>
      <c r="BD12" s="608"/>
      <c r="BE12" s="608"/>
      <c r="BF12" s="608"/>
      <c r="BG12" s="608"/>
      <c r="BH12" s="608"/>
      <c r="BI12" s="608"/>
      <c r="BJ12" s="608"/>
      <c r="BK12" s="608"/>
      <c r="BL12" s="608"/>
      <c r="BM12" s="608"/>
      <c r="BN12" s="608"/>
      <c r="BO12" s="608"/>
      <c r="BP12" s="608"/>
      <c r="BQ12" s="608"/>
      <c r="BR12" s="608"/>
      <c r="BS12" s="608"/>
      <c r="BT12" s="608"/>
      <c r="BU12" s="608"/>
      <c r="BV12" s="608"/>
      <c r="BW12" s="608"/>
      <c r="BX12" s="608"/>
      <c r="BY12" s="608"/>
      <c r="BZ12" s="608"/>
      <c r="CA12" s="608"/>
      <c r="CB12" s="608"/>
      <c r="CC12" s="608"/>
      <c r="CD12" s="608"/>
      <c r="CE12" s="608"/>
      <c r="CF12" s="608"/>
      <c r="CG12" s="608"/>
      <c r="CH12" s="608"/>
      <c r="CI12" s="608"/>
      <c r="CJ12" s="608"/>
      <c r="CK12" s="608"/>
      <c r="CL12" s="608"/>
      <c r="CM12" s="608"/>
      <c r="CN12" s="608"/>
      <c r="CO12" s="608"/>
      <c r="CP12" s="608"/>
      <c r="CQ12" s="608"/>
      <c r="CR12" s="608"/>
      <c r="CS12" s="608"/>
      <c r="CT12" s="608"/>
      <c r="CU12" s="608"/>
      <c r="CV12" s="608"/>
      <c r="CW12" s="608"/>
      <c r="CX12" s="608"/>
      <c r="CY12" s="608"/>
      <c r="CZ12" s="608"/>
      <c r="DA12" s="608"/>
      <c r="DB12" s="608"/>
      <c r="DC12" s="608"/>
      <c r="DD12" s="608"/>
      <c r="DE12" s="608"/>
      <c r="DF12" s="608"/>
      <c r="DG12" s="608"/>
      <c r="DH12" s="608"/>
      <c r="DI12" s="608"/>
      <c r="DJ12" s="608"/>
      <c r="DK12" s="608"/>
      <c r="DL12" s="608"/>
      <c r="DM12" s="608"/>
      <c r="DN12" s="608"/>
      <c r="DO12" s="608"/>
      <c r="DP12" s="608"/>
      <c r="DQ12" s="608"/>
      <c r="DR12" s="608"/>
      <c r="DS12" s="608"/>
      <c r="DT12" s="608"/>
      <c r="DU12" s="608"/>
      <c r="DV12" s="608"/>
      <c r="DW12" s="608"/>
      <c r="DX12" s="608"/>
      <c r="DY12" s="608"/>
      <c r="DZ12" s="608"/>
      <c r="EA12" s="608"/>
      <c r="EB12" s="608"/>
      <c r="EC12" s="608"/>
      <c r="ED12" s="608"/>
      <c r="EE12" s="608"/>
      <c r="EF12" s="608"/>
      <c r="EG12" s="608"/>
      <c r="EH12" s="608"/>
      <c r="EI12" s="608"/>
      <c r="EJ12" s="608"/>
      <c r="EK12" s="608"/>
      <c r="EL12" s="608"/>
      <c r="EM12" s="608"/>
      <c r="EN12" s="608"/>
      <c r="EO12" s="608"/>
      <c r="EP12" s="608"/>
      <c r="EQ12" s="608"/>
      <c r="ER12" s="608"/>
      <c r="ES12" s="608"/>
      <c r="ET12" s="608"/>
      <c r="EU12" s="608"/>
      <c r="EV12" s="608"/>
      <c r="EW12" s="608"/>
      <c r="EX12" s="608"/>
      <c r="EY12" s="608"/>
      <c r="EZ12" s="608"/>
      <c r="FA12" s="608"/>
      <c r="FB12" s="608"/>
      <c r="FC12" s="608"/>
      <c r="FD12" s="608"/>
      <c r="FE12" s="608"/>
      <c r="FF12" s="608"/>
      <c r="FG12" s="608"/>
      <c r="FH12" s="608"/>
      <c r="FI12" s="608"/>
      <c r="FJ12" s="608"/>
      <c r="FK12" s="608"/>
      <c r="FL12" s="608"/>
      <c r="FM12" s="608"/>
      <c r="FN12" s="608"/>
      <c r="FO12" s="608"/>
      <c r="FP12" s="608"/>
      <c r="FQ12" s="608"/>
      <c r="FR12" s="608"/>
      <c r="FS12" s="608"/>
      <c r="FT12" s="608"/>
      <c r="FU12" s="608"/>
      <c r="FV12" s="608"/>
      <c r="FW12" s="608"/>
      <c r="FX12" s="608"/>
      <c r="FY12" s="608"/>
      <c r="FZ12" s="608"/>
      <c r="GA12" s="608"/>
      <c r="GB12" s="608"/>
      <c r="GC12" s="608"/>
      <c r="GD12" s="608"/>
      <c r="GE12" s="608"/>
      <c r="GF12" s="608"/>
      <c r="GG12" s="608"/>
      <c r="GH12" s="608"/>
      <c r="GI12" s="608"/>
      <c r="GJ12" s="608"/>
      <c r="GK12" s="608"/>
      <c r="GL12" s="608"/>
      <c r="GM12" s="608"/>
      <c r="GN12" s="608"/>
      <c r="GO12" s="608"/>
      <c r="GP12" s="608"/>
      <c r="GQ12" s="608"/>
      <c r="GR12" s="608"/>
      <c r="GS12" s="608"/>
      <c r="GT12" s="608"/>
      <c r="GU12" s="608"/>
      <c r="GV12" s="608"/>
      <c r="GW12" s="608"/>
      <c r="GX12" s="608"/>
      <c r="GY12" s="608"/>
      <c r="GZ12" s="608"/>
      <c r="HA12" s="608"/>
      <c r="HB12" s="608"/>
      <c r="HC12" s="608"/>
      <c r="HD12" s="608"/>
      <c r="HE12" s="608"/>
      <c r="HF12" s="608"/>
      <c r="HG12" s="608"/>
      <c r="HH12" s="608"/>
      <c r="HI12" s="608"/>
      <c r="HJ12" s="608"/>
      <c r="HK12" s="608"/>
      <c r="HL12" s="608"/>
      <c r="HM12" s="608"/>
      <c r="HN12" s="608"/>
      <c r="HO12" s="608"/>
      <c r="HP12" s="608"/>
      <c r="HQ12" s="608"/>
      <c r="HR12" s="608"/>
      <c r="HS12" s="608"/>
      <c r="HT12" s="608"/>
      <c r="HU12" s="608"/>
      <c r="HV12" s="608"/>
      <c r="HW12" s="608"/>
      <c r="HX12" s="608"/>
      <c r="HY12" s="608"/>
      <c r="HZ12" s="608"/>
      <c r="IA12" s="608"/>
      <c r="IB12" s="608"/>
      <c r="IC12" s="608"/>
      <c r="ID12" s="608"/>
      <c r="IE12" s="608"/>
      <c r="IF12" s="608"/>
      <c r="IG12" s="608"/>
      <c r="IH12" s="608"/>
      <c r="II12" s="608"/>
      <c r="IJ12" s="608"/>
      <c r="IK12" s="608"/>
      <c r="IL12" s="608"/>
      <c r="IM12" s="608"/>
      <c r="IN12" s="608"/>
      <c r="IO12" s="608"/>
      <c r="IP12" s="608"/>
      <c r="IQ12" s="608"/>
      <c r="IR12" s="608"/>
      <c r="IS12" s="608"/>
      <c r="IT12" s="608"/>
      <c r="IU12" s="608"/>
      <c r="IV12" s="608"/>
    </row>
    <row r="15" spans="18:20" ht="12.75">
      <c r="R15" s="555"/>
      <c r="S15" s="8"/>
      <c r="T15" s="8"/>
    </row>
    <row r="16" spans="18:20" ht="12.75">
      <c r="R16" s="619"/>
      <c r="S16" s="10"/>
      <c r="T16" s="8"/>
    </row>
    <row r="17" ht="12.75">
      <c r="R17" s="35"/>
    </row>
  </sheetData>
  <sheetProtection/>
  <mergeCells count="18">
    <mergeCell ref="R6:R7"/>
    <mergeCell ref="S6:S7"/>
    <mergeCell ref="I2:J2"/>
    <mergeCell ref="A3:C3"/>
    <mergeCell ref="I3:K3"/>
    <mergeCell ref="L3:O3"/>
    <mergeCell ref="A5:M5"/>
    <mergeCell ref="P5:S5"/>
    <mergeCell ref="T5:T7"/>
    <mergeCell ref="U5:U7"/>
    <mergeCell ref="A6:A7"/>
    <mergeCell ref="B6:B7"/>
    <mergeCell ref="C6:F6"/>
    <mergeCell ref="G6:H6"/>
    <mergeCell ref="I6:M6"/>
    <mergeCell ref="N6:O6"/>
    <mergeCell ref="P6:P7"/>
    <mergeCell ref="Q6:Q7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7.421875" style="0" customWidth="1"/>
    <col min="2" max="2" width="15.28125" style="0" customWidth="1"/>
    <col min="9" max="9" width="10.140625" style="0" bestFit="1" customWidth="1"/>
    <col min="11" max="11" width="13.28125" style="0" customWidth="1"/>
    <col min="12" max="12" width="10.140625" style="0" bestFit="1" customWidth="1"/>
    <col min="13" max="13" width="10.28125" style="0" customWidth="1"/>
    <col min="14" max="14" width="13.28125" style="0" customWidth="1"/>
    <col min="15" max="15" width="14.140625" style="0" customWidth="1"/>
    <col min="16" max="17" width="10.140625" style="0" customWidth="1"/>
    <col min="18" max="19" width="10.140625" style="0" bestFit="1" customWidth="1"/>
  </cols>
  <sheetData>
    <row r="1" spans="1:24" ht="34.5">
      <c r="A1" s="313" t="s">
        <v>226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</row>
    <row r="2" spans="1:24" ht="12.7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</row>
    <row r="3" ht="12.75">
      <c r="P3" s="4"/>
    </row>
    <row r="4" spans="1:18" ht="23.25">
      <c r="A4" s="312" t="s">
        <v>213</v>
      </c>
      <c r="K4" s="6" t="s">
        <v>92</v>
      </c>
      <c r="N4" s="6"/>
      <c r="P4" s="4"/>
      <c r="R4" t="s">
        <v>321</v>
      </c>
    </row>
    <row r="5" spans="10:18" ht="12.75">
      <c r="J5">
        <v>1</v>
      </c>
      <c r="K5" s="4">
        <v>35348.84</v>
      </c>
      <c r="M5" s="4"/>
      <c r="N5" s="11"/>
      <c r="P5" s="4"/>
      <c r="R5" s="14">
        <v>479984.05</v>
      </c>
    </row>
    <row r="6" spans="1:14" ht="15.75">
      <c r="A6" s="184">
        <v>18432.64</v>
      </c>
      <c r="B6" s="18">
        <v>42612</v>
      </c>
      <c r="C6" t="s">
        <v>320</v>
      </c>
      <c r="D6" s="251" t="s">
        <v>208</v>
      </c>
      <c r="J6">
        <v>2</v>
      </c>
      <c r="K6" s="4">
        <v>80006.05</v>
      </c>
      <c r="M6" s="4"/>
      <c r="N6" s="26"/>
    </row>
    <row r="7" spans="1:14" ht="12.75">
      <c r="A7" s="184">
        <v>105413.17</v>
      </c>
      <c r="B7" s="18">
        <v>42627</v>
      </c>
      <c r="C7" t="s">
        <v>320</v>
      </c>
      <c r="K7" s="9">
        <f>SUM(K5:K6)</f>
        <v>115354.89</v>
      </c>
      <c r="L7" s="4">
        <v>309162.1</v>
      </c>
      <c r="M7" s="5"/>
      <c r="N7" s="554"/>
    </row>
    <row r="8" spans="1:14" ht="18">
      <c r="A8" s="191">
        <f>SUM(A6:A7)</f>
        <v>123845.81</v>
      </c>
      <c r="B8" s="384" t="s">
        <v>31</v>
      </c>
      <c r="K8" s="9"/>
      <c r="L8" s="4">
        <v>14800.1</v>
      </c>
      <c r="M8" s="5"/>
      <c r="N8" s="6"/>
    </row>
    <row r="9" spans="1:14" ht="12.75">
      <c r="A9" s="11"/>
      <c r="B9" s="18"/>
      <c r="I9" s="4">
        <v>123845.81</v>
      </c>
      <c r="K9" s="9"/>
      <c r="L9" s="5">
        <f>SUM(L7:L8)</f>
        <v>323962.19999999995</v>
      </c>
      <c r="M9" s="5"/>
      <c r="N9" s="6"/>
    </row>
    <row r="10" spans="1:14" ht="16.5">
      <c r="A10" s="184">
        <v>113440.62</v>
      </c>
      <c r="B10" s="18">
        <v>42648</v>
      </c>
      <c r="C10" t="s">
        <v>320</v>
      </c>
      <c r="D10" s="251" t="s">
        <v>253</v>
      </c>
      <c r="I10" s="4">
        <v>185316.29</v>
      </c>
      <c r="K10" s="9"/>
      <c r="M10" s="466"/>
      <c r="N10" s="6"/>
    </row>
    <row r="11" spans="1:19" ht="12.75">
      <c r="A11" s="184">
        <v>71875.67</v>
      </c>
      <c r="B11" s="403" t="s">
        <v>280</v>
      </c>
      <c r="I11" s="5">
        <f>SUM(I9:I10)</f>
        <v>309162.1</v>
      </c>
      <c r="J11">
        <v>2016</v>
      </c>
      <c r="M11" s="4">
        <v>123845.81</v>
      </c>
      <c r="O11" s="4">
        <v>309162.1</v>
      </c>
      <c r="P11" s="4"/>
      <c r="Q11" s="4">
        <v>323962.19999999995</v>
      </c>
      <c r="S11" s="11"/>
    </row>
    <row r="12" spans="1:19" ht="18">
      <c r="A12" s="165">
        <f>SUM(A10:A11)</f>
        <v>185316.28999999998</v>
      </c>
      <c r="M12" s="4">
        <v>185316.29</v>
      </c>
      <c r="O12" s="4">
        <v>14800.1</v>
      </c>
      <c r="P12" s="4"/>
      <c r="Q12" s="4">
        <v>74976.97</v>
      </c>
      <c r="S12" s="11"/>
    </row>
    <row r="13" spans="1:19" ht="18">
      <c r="A13" s="165"/>
      <c r="M13" s="4"/>
      <c r="O13" s="249">
        <f>SUM(O9:O12)</f>
        <v>323962.19999999995</v>
      </c>
      <c r="P13" s="4"/>
      <c r="Q13" s="4">
        <v>81004.88</v>
      </c>
      <c r="S13" s="11"/>
    </row>
    <row r="14" spans="1:20" ht="12.75">
      <c r="A14" s="465">
        <v>14800.1</v>
      </c>
      <c r="B14" s="63">
        <v>42836</v>
      </c>
      <c r="C14" s="197" t="s">
        <v>282</v>
      </c>
      <c r="D14" s="197" t="s">
        <v>283</v>
      </c>
      <c r="E14" s="197"/>
      <c r="F14" s="197"/>
      <c r="G14" s="543">
        <v>2017</v>
      </c>
      <c r="H14" s="35"/>
      <c r="I14" s="81">
        <v>14800.1</v>
      </c>
      <c r="M14" s="249">
        <f>SUM(M11:M12)</f>
        <v>309162.1</v>
      </c>
      <c r="O14" s="11"/>
      <c r="P14" s="11"/>
      <c r="Q14" s="249">
        <f>SUM(Q11:Q13)</f>
        <v>479944.04999999993</v>
      </c>
      <c r="S14" s="450">
        <v>399978.03</v>
      </c>
      <c r="T14" s="453"/>
    </row>
    <row r="15" spans="1:20" ht="12.75">
      <c r="A15" s="64"/>
      <c r="B15" s="63"/>
      <c r="C15" s="197"/>
      <c r="D15" s="457"/>
      <c r="E15" s="197"/>
      <c r="F15" s="197"/>
      <c r="G15" s="35"/>
      <c r="H15" s="35"/>
      <c r="I15" s="81">
        <v>74976.97</v>
      </c>
      <c r="O15" s="11"/>
      <c r="P15" s="11"/>
      <c r="Q15" s="11"/>
      <c r="S15" s="451">
        <v>80006.05</v>
      </c>
      <c r="T15" s="452" t="s">
        <v>356</v>
      </c>
    </row>
    <row r="16" spans="1:20" ht="12.75">
      <c r="A16" s="465">
        <v>74976.97</v>
      </c>
      <c r="B16" s="63">
        <v>42963</v>
      </c>
      <c r="C16" s="197"/>
      <c r="D16" s="457" t="s">
        <v>283</v>
      </c>
      <c r="E16" s="197"/>
      <c r="F16" s="197"/>
      <c r="G16" s="543">
        <v>2017</v>
      </c>
      <c r="H16" s="35"/>
      <c r="I16" s="81">
        <v>81004.88</v>
      </c>
      <c r="O16" s="4"/>
      <c r="S16" s="451">
        <f>SUM(S14:S15)</f>
        <v>479984.08</v>
      </c>
      <c r="T16" s="456"/>
    </row>
    <row r="17" spans="1:20" ht="12.75">
      <c r="A17" s="249">
        <v>81004.88</v>
      </c>
      <c r="B17" s="18">
        <v>42989</v>
      </c>
      <c r="C17" t="s">
        <v>320</v>
      </c>
      <c r="I17" s="5">
        <f>SUM(I14:I16)</f>
        <v>170781.95</v>
      </c>
      <c r="J17">
        <v>2017</v>
      </c>
      <c r="O17" s="4"/>
      <c r="S17" s="564"/>
      <c r="T17" s="458"/>
    </row>
    <row r="18" spans="1:4" ht="12.75">
      <c r="A18" s="9">
        <f>SUM(A16:A17)</f>
        <v>155981.85</v>
      </c>
      <c r="B18" s="19"/>
      <c r="C18" s="8"/>
      <c r="D18" s="8"/>
    </row>
    <row r="19" spans="1:4" ht="12.75">
      <c r="A19" s="8"/>
      <c r="B19" s="8"/>
      <c r="C19" s="8"/>
      <c r="D19" s="8"/>
    </row>
    <row r="20" spans="1:6" ht="12.75">
      <c r="A20" s="448">
        <v>156021.85</v>
      </c>
      <c r="B20" s="459">
        <v>42956</v>
      </c>
      <c r="C20" s="449"/>
      <c r="D20" s="454" t="s">
        <v>283</v>
      </c>
      <c r="E20" s="449"/>
      <c r="F20" s="449"/>
    </row>
    <row r="21" spans="3:14" ht="45">
      <c r="C21" s="364" t="s">
        <v>254</v>
      </c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Patrimonio</cp:lastModifiedBy>
  <cp:lastPrinted>2018-03-08T16:45:19Z</cp:lastPrinted>
  <dcterms:created xsi:type="dcterms:W3CDTF">2007-03-13T10:46:47Z</dcterms:created>
  <dcterms:modified xsi:type="dcterms:W3CDTF">2018-03-08T16:51:28Z</dcterms:modified>
  <cp:category/>
  <cp:version/>
  <cp:contentType/>
  <cp:contentStatus/>
</cp:coreProperties>
</file>